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eena\Nextcloud\Green Office\ประเมินต่อเนื่อง 2568\หมวด 3\"/>
    </mc:Choice>
  </mc:AlternateContent>
  <xr:revisionPtr revIDLastSave="0" documentId="8_{D80B6C02-225C-4BF6-912E-E44518DEBFEF}" xr6:coauthVersionLast="36" xr6:coauthVersionMax="36" xr10:uidLastSave="{00000000-0000-0000-0000-000000000000}"/>
  <bookViews>
    <workbookView xWindow="0" yWindow="0" windowWidth="19440" windowHeight="11460" firstSheet="4" activeTab="8" xr2:uid="{00000000-000D-0000-FFFF-FFFF00000000}"/>
  </bookViews>
  <sheets>
    <sheet name="ไฟฟ้า2565-2566" sheetId="56" r:id="rId1"/>
    <sheet name="ประปา2565-2566" sheetId="53" r:id="rId2"/>
    <sheet name="กระดาษ2565-2566" sheetId="57" r:id="rId3"/>
    <sheet name="ดีเซล2565-2566" sheetId="59" r:id="rId4"/>
    <sheet name="แก๊สโซฮอล์2565-2566" sheetId="60" r:id="rId5"/>
    <sheet name="ขยะทั่วไป2565-2566 " sheetId="61" r:id="rId6"/>
    <sheet name="เศษอาหาร2565-2566" sheetId="62" r:id="rId7"/>
    <sheet name="คำนวณก๊าซเรือนกระจก2565-2566" sheetId="58" r:id="rId8"/>
    <sheet name="เปรียบเทียบคำนวณก๊าซเรือนกระจก" sheetId="63" r:id="rId9"/>
  </sheets>
  <definedNames>
    <definedName name="_xlnm.Print_Area" localSheetId="6">'เศษอาหาร2565-2566'!$B$2:$K$68</definedName>
    <definedName name="_xlnm.Print_Area" localSheetId="4">'แก๊สโซฮอล์2565-2566'!$B$2:$K$66</definedName>
    <definedName name="_xlnm.Print_Area" localSheetId="0">'ไฟฟ้า2565-2566'!$B$2:$M$70</definedName>
    <definedName name="_xlnm.Print_Area" localSheetId="2">'กระดาษ2565-2566'!$B$2:$K$69</definedName>
    <definedName name="_xlnm.Print_Area" localSheetId="5">'ขยะทั่วไป2565-2566 '!$B$2:$K$71</definedName>
    <definedName name="_xlnm.Print_Area" localSheetId="3">'ดีเซล2565-2566'!$B$2:$K$71</definedName>
    <definedName name="_xlnm.Print_Area" localSheetId="1">'ประปา2565-2566'!$B$2:$K$72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62" l="1"/>
  <c r="F10" i="62" s="1"/>
  <c r="E11" i="62"/>
  <c r="F11" i="62" s="1"/>
  <c r="E12" i="62"/>
  <c r="F12" i="62" s="1"/>
  <c r="E13" i="62"/>
  <c r="F13" i="62" s="1"/>
  <c r="E14" i="62"/>
  <c r="F14" i="62"/>
  <c r="E15" i="62"/>
  <c r="F15" i="62" s="1"/>
  <c r="E16" i="62"/>
  <c r="F16" i="62" s="1"/>
  <c r="E17" i="62"/>
  <c r="F17" i="62" s="1"/>
  <c r="E18" i="62"/>
  <c r="F18" i="62" s="1"/>
  <c r="E19" i="62"/>
  <c r="F19" i="62" s="1"/>
  <c r="E20" i="62"/>
  <c r="F20" i="62" s="1"/>
  <c r="E9" i="62"/>
  <c r="F9" i="62" s="1"/>
  <c r="E10" i="60"/>
  <c r="F10" i="60" s="1"/>
  <c r="E11" i="60"/>
  <c r="F11" i="60" s="1"/>
  <c r="E12" i="60"/>
  <c r="F12" i="60" s="1"/>
  <c r="E13" i="60"/>
  <c r="F13" i="60" s="1"/>
  <c r="E14" i="60"/>
  <c r="F14" i="60" s="1"/>
  <c r="E15" i="60"/>
  <c r="F15" i="60"/>
  <c r="E16" i="60"/>
  <c r="F16" i="60" s="1"/>
  <c r="E17" i="60"/>
  <c r="F17" i="60"/>
  <c r="E18" i="60"/>
  <c r="F18" i="60" s="1"/>
  <c r="E19" i="60"/>
  <c r="F19" i="60" s="1"/>
  <c r="E20" i="60"/>
  <c r="F20" i="60" s="1"/>
  <c r="E9" i="60"/>
  <c r="F9" i="60" s="1"/>
  <c r="E10" i="59"/>
  <c r="F10" i="59" s="1"/>
  <c r="E11" i="59"/>
  <c r="F11" i="59" s="1"/>
  <c r="E12" i="59"/>
  <c r="F12" i="59" s="1"/>
  <c r="E13" i="59"/>
  <c r="F13" i="59" s="1"/>
  <c r="E14" i="59"/>
  <c r="F14" i="59" s="1"/>
  <c r="E15" i="59"/>
  <c r="F15" i="59" s="1"/>
  <c r="E16" i="59"/>
  <c r="F16" i="59" s="1"/>
  <c r="E17" i="59"/>
  <c r="F17" i="59" s="1"/>
  <c r="E18" i="59"/>
  <c r="F18" i="59" s="1"/>
  <c r="E19" i="59"/>
  <c r="F19" i="59" s="1"/>
  <c r="E20" i="59"/>
  <c r="F20" i="59" s="1"/>
  <c r="E9" i="59"/>
  <c r="F9" i="59" s="1"/>
  <c r="E10" i="57"/>
  <c r="F10" i="57" s="1"/>
  <c r="E11" i="57"/>
  <c r="F11" i="57" s="1"/>
  <c r="E12" i="57"/>
  <c r="F12" i="57" s="1"/>
  <c r="E13" i="57"/>
  <c r="F13" i="57" s="1"/>
  <c r="E14" i="57"/>
  <c r="F14" i="57" s="1"/>
  <c r="E15" i="57"/>
  <c r="F15" i="57" s="1"/>
  <c r="E16" i="57"/>
  <c r="F16" i="57" s="1"/>
  <c r="E17" i="57"/>
  <c r="F17" i="57" s="1"/>
  <c r="E18" i="57"/>
  <c r="F18" i="57" s="1"/>
  <c r="E19" i="57"/>
  <c r="F19" i="57" s="1"/>
  <c r="E20" i="57"/>
  <c r="F20" i="57" s="1"/>
  <c r="E9" i="57"/>
  <c r="F9" i="57" s="1"/>
  <c r="E10" i="53"/>
  <c r="F10" i="53" s="1"/>
  <c r="E11" i="53"/>
  <c r="F11" i="53" s="1"/>
  <c r="E12" i="53"/>
  <c r="F12" i="53" s="1"/>
  <c r="E13" i="53"/>
  <c r="F13" i="53" s="1"/>
  <c r="E14" i="53"/>
  <c r="F14" i="53" s="1"/>
  <c r="E15" i="53"/>
  <c r="F15" i="53" s="1"/>
  <c r="E16" i="53"/>
  <c r="F16" i="53" s="1"/>
  <c r="E17" i="53"/>
  <c r="F17" i="53" s="1"/>
  <c r="E18" i="53"/>
  <c r="F18" i="53" s="1"/>
  <c r="E19" i="53"/>
  <c r="F19" i="53" s="1"/>
  <c r="E20" i="53"/>
  <c r="F20" i="53" s="1"/>
  <c r="E9" i="53"/>
  <c r="F9" i="53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6" i="56"/>
  <c r="F16" i="56" s="1"/>
  <c r="E17" i="56"/>
  <c r="F17" i="56" s="1"/>
  <c r="E18" i="56"/>
  <c r="F18" i="56" s="1"/>
  <c r="E19" i="56"/>
  <c r="F19" i="56" s="1"/>
  <c r="E20" i="56"/>
  <c r="F20" i="56" s="1"/>
  <c r="E9" i="56"/>
  <c r="F9" i="56" s="1"/>
  <c r="E10" i="61"/>
  <c r="F10" i="61" s="1"/>
  <c r="E11" i="61"/>
  <c r="F11" i="61" s="1"/>
  <c r="E12" i="61"/>
  <c r="F12" i="61" s="1"/>
  <c r="E13" i="61"/>
  <c r="F13" i="61" s="1"/>
  <c r="E14" i="61"/>
  <c r="F14" i="61" s="1"/>
  <c r="E15" i="61"/>
  <c r="F15" i="61" s="1"/>
  <c r="E16" i="61"/>
  <c r="F16" i="61" s="1"/>
  <c r="E17" i="61"/>
  <c r="F17" i="61" s="1"/>
  <c r="E18" i="61"/>
  <c r="F18" i="61" s="1"/>
  <c r="E19" i="61"/>
  <c r="F19" i="61" s="1"/>
  <c r="E20" i="61"/>
  <c r="F20" i="61" s="1"/>
  <c r="E9" i="61"/>
  <c r="F9" i="61" s="1"/>
  <c r="AJ20" i="58"/>
  <c r="AI20" i="58"/>
  <c r="AH20" i="58"/>
  <c r="AG20" i="58"/>
  <c r="AF20" i="58"/>
  <c r="AE20" i="58"/>
  <c r="AD20" i="58"/>
  <c r="AC20" i="58"/>
  <c r="AB20" i="58"/>
  <c r="AA20" i="58"/>
  <c r="Z20" i="58"/>
  <c r="Y20" i="58"/>
  <c r="AJ19" i="58"/>
  <c r="AI19" i="58"/>
  <c r="AH19" i="58"/>
  <c r="AG19" i="58"/>
  <c r="AF19" i="58"/>
  <c r="AE19" i="58"/>
  <c r="AD19" i="58"/>
  <c r="AC19" i="58"/>
  <c r="AB19" i="58"/>
  <c r="AA19" i="58"/>
  <c r="Z19" i="58"/>
  <c r="Y19" i="58"/>
  <c r="AJ18" i="58"/>
  <c r="AI18" i="58"/>
  <c r="AH18" i="58"/>
  <c r="AG18" i="58"/>
  <c r="AF18" i="58"/>
  <c r="AE18" i="58"/>
  <c r="AD18" i="58"/>
  <c r="AC18" i="58"/>
  <c r="AB18" i="58"/>
  <c r="AA18" i="58"/>
  <c r="Z18" i="58"/>
  <c r="Y18" i="58"/>
  <c r="AJ17" i="58"/>
  <c r="AI17" i="58"/>
  <c r="AH17" i="58"/>
  <c r="AG17" i="58"/>
  <c r="AF17" i="58"/>
  <c r="AE17" i="58"/>
  <c r="AD17" i="58"/>
  <c r="AC17" i="58"/>
  <c r="AB17" i="58"/>
  <c r="AA17" i="58"/>
  <c r="Z17" i="58"/>
  <c r="Y17" i="58"/>
  <c r="AJ12" i="58"/>
  <c r="AI12" i="58"/>
  <c r="AH12" i="58"/>
  <c r="AG12" i="58"/>
  <c r="AF12" i="58"/>
  <c r="AE12" i="58"/>
  <c r="AD12" i="58"/>
  <c r="AB12" i="58"/>
  <c r="AA12" i="58"/>
  <c r="Z12" i="58"/>
  <c r="Y12" i="58"/>
  <c r="AJ11" i="58"/>
  <c r="AI11" i="58"/>
  <c r="AH11" i="58"/>
  <c r="AG11" i="58"/>
  <c r="AF11" i="58"/>
  <c r="AE11" i="58"/>
  <c r="AD11" i="58"/>
  <c r="AC11" i="58"/>
  <c r="AB11" i="58"/>
  <c r="AA11" i="58"/>
  <c r="Z11" i="58"/>
  <c r="Y11" i="58"/>
  <c r="AK16" i="58"/>
  <c r="AO16" i="58" s="1"/>
  <c r="AK15" i="58"/>
  <c r="AO15" i="58" s="1"/>
  <c r="AK14" i="58"/>
  <c r="AO14" i="58" s="1"/>
  <c r="AK13" i="58"/>
  <c r="AO13" i="58" s="1"/>
  <c r="AK10" i="58"/>
  <c r="AK9" i="58"/>
  <c r="AK8" i="58"/>
  <c r="AO8" i="58" s="1"/>
  <c r="AK7" i="58"/>
  <c r="AO7" i="58" s="1"/>
  <c r="N12" i="58"/>
  <c r="M12" i="58"/>
  <c r="L12" i="58"/>
  <c r="K12" i="58"/>
  <c r="J12" i="58"/>
  <c r="I12" i="58"/>
  <c r="H12" i="58"/>
  <c r="G12" i="58"/>
  <c r="F12" i="58"/>
  <c r="E12" i="58"/>
  <c r="D12" i="58"/>
  <c r="C12" i="58"/>
  <c r="O9" i="58"/>
  <c r="O10" i="58"/>
  <c r="N11" i="58"/>
  <c r="M11" i="58"/>
  <c r="L11" i="58"/>
  <c r="K11" i="58"/>
  <c r="J11" i="58"/>
  <c r="I11" i="58"/>
  <c r="H11" i="58"/>
  <c r="G11" i="58"/>
  <c r="F11" i="58"/>
  <c r="E11" i="58"/>
  <c r="D11" i="58"/>
  <c r="C11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N20" i="58"/>
  <c r="M20" i="58"/>
  <c r="L20" i="58"/>
  <c r="K20" i="58"/>
  <c r="J20" i="58"/>
  <c r="I20" i="58"/>
  <c r="H20" i="58"/>
  <c r="G20" i="58"/>
  <c r="F20" i="58"/>
  <c r="E20" i="58"/>
  <c r="D20" i="58"/>
  <c r="C20" i="58"/>
  <c r="O11" i="58" l="1"/>
  <c r="AK19" i="58"/>
  <c r="AO19" i="58" s="1"/>
  <c r="F19" i="63" s="1"/>
  <c r="AK18" i="58"/>
  <c r="AO18" i="58" s="1"/>
  <c r="F18" i="63" s="1"/>
  <c r="AK11" i="58"/>
  <c r="AO11" i="58" s="1"/>
  <c r="F11" i="63" s="1"/>
  <c r="AK17" i="58"/>
  <c r="AO17" i="58" s="1"/>
  <c r="AK20" i="58"/>
  <c r="AO20" i="58" s="1"/>
  <c r="F20" i="63" s="1"/>
  <c r="AK12" i="58"/>
  <c r="AO12" i="58" s="1"/>
  <c r="F12" i="63" s="1"/>
  <c r="N19" i="58"/>
  <c r="M19" i="58"/>
  <c r="L19" i="58"/>
  <c r="K19" i="58"/>
  <c r="J19" i="58"/>
  <c r="I19" i="58"/>
  <c r="H19" i="58"/>
  <c r="G19" i="58"/>
  <c r="F19" i="58"/>
  <c r="E19" i="58"/>
  <c r="D19" i="58"/>
  <c r="C19" i="58"/>
  <c r="N17" i="58"/>
  <c r="M17" i="58"/>
  <c r="L17" i="58"/>
  <c r="K17" i="58"/>
  <c r="J17" i="58"/>
  <c r="I17" i="58"/>
  <c r="H17" i="58"/>
  <c r="G17" i="58"/>
  <c r="F17" i="58"/>
  <c r="E17" i="58"/>
  <c r="D17" i="58"/>
  <c r="C17" i="58"/>
  <c r="F28" i="63" l="1"/>
  <c r="X35" i="58"/>
  <c r="F17" i="63"/>
  <c r="F21" i="63" s="1"/>
  <c r="G11" i="63" s="1"/>
  <c r="F26" i="63"/>
  <c r="X36" i="58"/>
  <c r="X34" i="58"/>
  <c r="D21" i="62"/>
  <c r="C21" i="62"/>
  <c r="C22" i="62" s="1"/>
  <c r="I20" i="62"/>
  <c r="J20" i="62" s="1"/>
  <c r="K20" i="62" s="1"/>
  <c r="H20" i="62"/>
  <c r="G20" i="62"/>
  <c r="I19" i="62"/>
  <c r="J19" i="62" s="1"/>
  <c r="K19" i="62" s="1"/>
  <c r="H19" i="62"/>
  <c r="G19" i="62"/>
  <c r="I18" i="62"/>
  <c r="J18" i="62" s="1"/>
  <c r="K18" i="62" s="1"/>
  <c r="H18" i="62"/>
  <c r="G18" i="62"/>
  <c r="I17" i="62"/>
  <c r="J17" i="62" s="1"/>
  <c r="K17" i="62" s="1"/>
  <c r="H17" i="62"/>
  <c r="G17" i="62"/>
  <c r="I16" i="62"/>
  <c r="J16" i="62" s="1"/>
  <c r="K16" i="62" s="1"/>
  <c r="H16" i="62"/>
  <c r="G16" i="62"/>
  <c r="I15" i="62"/>
  <c r="J15" i="62" s="1"/>
  <c r="K15" i="62" s="1"/>
  <c r="H15" i="62"/>
  <c r="G15" i="62"/>
  <c r="I14" i="62"/>
  <c r="J14" i="62" s="1"/>
  <c r="K14" i="62" s="1"/>
  <c r="H14" i="62"/>
  <c r="G14" i="62"/>
  <c r="I13" i="62"/>
  <c r="J13" i="62" s="1"/>
  <c r="K13" i="62" s="1"/>
  <c r="H13" i="62"/>
  <c r="G13" i="62"/>
  <c r="I12" i="62"/>
  <c r="J12" i="62" s="1"/>
  <c r="K12" i="62" s="1"/>
  <c r="H12" i="62"/>
  <c r="G12" i="62"/>
  <c r="I11" i="62"/>
  <c r="J11" i="62" s="1"/>
  <c r="K11" i="62" s="1"/>
  <c r="H11" i="62"/>
  <c r="G11" i="62"/>
  <c r="I10" i="62"/>
  <c r="J10" i="62" s="1"/>
  <c r="K10" i="62" s="1"/>
  <c r="H10" i="62"/>
  <c r="G10" i="62"/>
  <c r="I9" i="62"/>
  <c r="J9" i="62" s="1"/>
  <c r="K9" i="62" s="1"/>
  <c r="H9" i="62"/>
  <c r="G9" i="62"/>
  <c r="D21" i="61"/>
  <c r="C21" i="61"/>
  <c r="C22" i="61" s="1"/>
  <c r="I20" i="61"/>
  <c r="J20" i="61" s="1"/>
  <c r="K20" i="61" s="1"/>
  <c r="H20" i="61"/>
  <c r="G20" i="61"/>
  <c r="I19" i="61"/>
  <c r="J19" i="61" s="1"/>
  <c r="K19" i="61" s="1"/>
  <c r="H19" i="61"/>
  <c r="G19" i="61"/>
  <c r="I18" i="61"/>
  <c r="J18" i="61" s="1"/>
  <c r="K18" i="61" s="1"/>
  <c r="H18" i="61"/>
  <c r="G18" i="61"/>
  <c r="I17" i="61"/>
  <c r="J17" i="61" s="1"/>
  <c r="K17" i="61" s="1"/>
  <c r="H17" i="61"/>
  <c r="G17" i="61"/>
  <c r="I16" i="61"/>
  <c r="J16" i="61" s="1"/>
  <c r="K16" i="61" s="1"/>
  <c r="H16" i="61"/>
  <c r="G16" i="61"/>
  <c r="I15" i="61"/>
  <c r="J15" i="61" s="1"/>
  <c r="K15" i="61" s="1"/>
  <c r="H15" i="61"/>
  <c r="G15" i="61"/>
  <c r="I14" i="61"/>
  <c r="J14" i="61" s="1"/>
  <c r="K14" i="61" s="1"/>
  <c r="H14" i="61"/>
  <c r="G14" i="61"/>
  <c r="I13" i="61"/>
  <c r="J13" i="61" s="1"/>
  <c r="K13" i="61" s="1"/>
  <c r="H13" i="61"/>
  <c r="G13" i="61"/>
  <c r="I12" i="61"/>
  <c r="J12" i="61" s="1"/>
  <c r="K12" i="61" s="1"/>
  <c r="H12" i="61"/>
  <c r="G12" i="61"/>
  <c r="I11" i="61"/>
  <c r="J11" i="61" s="1"/>
  <c r="K11" i="61" s="1"/>
  <c r="H11" i="61"/>
  <c r="G11" i="61"/>
  <c r="I10" i="61"/>
  <c r="J10" i="61" s="1"/>
  <c r="K10" i="61" s="1"/>
  <c r="H10" i="61"/>
  <c r="G10" i="61"/>
  <c r="I9" i="61"/>
  <c r="J9" i="61" s="1"/>
  <c r="K9" i="61" s="1"/>
  <c r="H9" i="61"/>
  <c r="G9" i="61"/>
  <c r="D21" i="60"/>
  <c r="C21" i="60"/>
  <c r="C22" i="60" s="1"/>
  <c r="I20" i="60"/>
  <c r="J20" i="60" s="1"/>
  <c r="K20" i="60" s="1"/>
  <c r="H20" i="60"/>
  <c r="G20" i="60"/>
  <c r="I19" i="60"/>
  <c r="J19" i="60" s="1"/>
  <c r="K19" i="60" s="1"/>
  <c r="H19" i="60"/>
  <c r="G19" i="60"/>
  <c r="I18" i="60"/>
  <c r="J18" i="60" s="1"/>
  <c r="K18" i="60" s="1"/>
  <c r="H18" i="60"/>
  <c r="G18" i="60"/>
  <c r="I17" i="60"/>
  <c r="J17" i="60" s="1"/>
  <c r="K17" i="60" s="1"/>
  <c r="H17" i="60"/>
  <c r="G17" i="60"/>
  <c r="I16" i="60"/>
  <c r="J16" i="60" s="1"/>
  <c r="K16" i="60" s="1"/>
  <c r="H16" i="60"/>
  <c r="G16" i="60"/>
  <c r="I15" i="60"/>
  <c r="J15" i="60" s="1"/>
  <c r="K15" i="60" s="1"/>
  <c r="H15" i="60"/>
  <c r="G15" i="60"/>
  <c r="I14" i="60"/>
  <c r="J14" i="60" s="1"/>
  <c r="K14" i="60" s="1"/>
  <c r="H14" i="60"/>
  <c r="G14" i="60"/>
  <c r="I13" i="60"/>
  <c r="J13" i="60" s="1"/>
  <c r="K13" i="60" s="1"/>
  <c r="H13" i="60"/>
  <c r="G13" i="60"/>
  <c r="I12" i="60"/>
  <c r="J12" i="60" s="1"/>
  <c r="K12" i="60" s="1"/>
  <c r="H12" i="60"/>
  <c r="G12" i="60"/>
  <c r="I11" i="60"/>
  <c r="J11" i="60" s="1"/>
  <c r="K11" i="60" s="1"/>
  <c r="H11" i="60"/>
  <c r="G11" i="60"/>
  <c r="I10" i="60"/>
  <c r="J10" i="60" s="1"/>
  <c r="K10" i="60" s="1"/>
  <c r="H10" i="60"/>
  <c r="G10" i="60"/>
  <c r="I9" i="60"/>
  <c r="J9" i="60" s="1"/>
  <c r="K9" i="60" s="1"/>
  <c r="H9" i="60"/>
  <c r="G9" i="60"/>
  <c r="D21" i="59"/>
  <c r="C21" i="59"/>
  <c r="C22" i="59" s="1"/>
  <c r="I20" i="59"/>
  <c r="J20" i="59" s="1"/>
  <c r="K20" i="59" s="1"/>
  <c r="H20" i="59"/>
  <c r="G20" i="59"/>
  <c r="I19" i="59"/>
  <c r="J19" i="59" s="1"/>
  <c r="K19" i="59" s="1"/>
  <c r="H19" i="59"/>
  <c r="G19" i="59"/>
  <c r="I18" i="59"/>
  <c r="J18" i="59" s="1"/>
  <c r="K18" i="59" s="1"/>
  <c r="H18" i="59"/>
  <c r="G18" i="59"/>
  <c r="I17" i="59"/>
  <c r="J17" i="59" s="1"/>
  <c r="K17" i="59" s="1"/>
  <c r="H17" i="59"/>
  <c r="G17" i="59"/>
  <c r="I16" i="59"/>
  <c r="J16" i="59" s="1"/>
  <c r="K16" i="59" s="1"/>
  <c r="H16" i="59"/>
  <c r="G16" i="59"/>
  <c r="I15" i="59"/>
  <c r="J15" i="59" s="1"/>
  <c r="K15" i="59" s="1"/>
  <c r="H15" i="59"/>
  <c r="G15" i="59"/>
  <c r="I14" i="59"/>
  <c r="J14" i="59" s="1"/>
  <c r="K14" i="59" s="1"/>
  <c r="H14" i="59"/>
  <c r="G14" i="59"/>
  <c r="I13" i="59"/>
  <c r="J13" i="59" s="1"/>
  <c r="K13" i="59" s="1"/>
  <c r="H13" i="59"/>
  <c r="G13" i="59"/>
  <c r="I12" i="59"/>
  <c r="J12" i="59" s="1"/>
  <c r="K12" i="59" s="1"/>
  <c r="H12" i="59"/>
  <c r="G12" i="59"/>
  <c r="I11" i="59"/>
  <c r="J11" i="59" s="1"/>
  <c r="K11" i="59" s="1"/>
  <c r="H11" i="59"/>
  <c r="G11" i="59"/>
  <c r="I10" i="59"/>
  <c r="J10" i="59" s="1"/>
  <c r="K10" i="59" s="1"/>
  <c r="H10" i="59"/>
  <c r="G10" i="59"/>
  <c r="I9" i="59"/>
  <c r="J9" i="59" s="1"/>
  <c r="K9" i="59" s="1"/>
  <c r="H9" i="59"/>
  <c r="G9" i="59"/>
  <c r="O20" i="58"/>
  <c r="S20" i="58" s="1"/>
  <c r="D20" i="63" s="1"/>
  <c r="H20" i="63" s="1"/>
  <c r="I20" i="63" s="1"/>
  <c r="O19" i="58"/>
  <c r="S19" i="58" s="1"/>
  <c r="D19" i="63" s="1"/>
  <c r="O18" i="58"/>
  <c r="S18" i="58" s="1"/>
  <c r="D18" i="63" s="1"/>
  <c r="O16" i="58"/>
  <c r="S16" i="58" s="1"/>
  <c r="O15" i="58"/>
  <c r="S15" i="58" s="1"/>
  <c r="O14" i="58"/>
  <c r="S14" i="58" s="1"/>
  <c r="O13" i="58"/>
  <c r="S13" i="58" s="1"/>
  <c r="O12" i="58"/>
  <c r="S12" i="58" s="1"/>
  <c r="D12" i="63" s="1"/>
  <c r="H12" i="63" s="1"/>
  <c r="I12" i="63" s="1"/>
  <c r="S11" i="58"/>
  <c r="D11" i="63" s="1"/>
  <c r="O8" i="58"/>
  <c r="S8" i="58" s="1"/>
  <c r="O7" i="58"/>
  <c r="S7" i="58" s="1"/>
  <c r="D28" i="63" l="1"/>
  <c r="D22" i="62"/>
  <c r="E21" i="62"/>
  <c r="F21" i="62" s="1"/>
  <c r="D22" i="60"/>
  <c r="E21" i="60"/>
  <c r="F21" i="60" s="1"/>
  <c r="H18" i="63"/>
  <c r="I18" i="63" s="1"/>
  <c r="H28" i="63"/>
  <c r="I28" i="63" s="1"/>
  <c r="F27" i="63"/>
  <c r="D26" i="63"/>
  <c r="H26" i="63" s="1"/>
  <c r="I26" i="63" s="1"/>
  <c r="G19" i="63"/>
  <c r="G17" i="63"/>
  <c r="G18" i="63"/>
  <c r="G20" i="63"/>
  <c r="G12" i="63"/>
  <c r="H11" i="63"/>
  <c r="I11" i="63" s="1"/>
  <c r="F29" i="63"/>
  <c r="D22" i="59"/>
  <c r="E21" i="59"/>
  <c r="F21" i="59" s="1"/>
  <c r="D22" i="61"/>
  <c r="E21" i="61"/>
  <c r="F21" i="61" s="1"/>
  <c r="X37" i="58"/>
  <c r="Y34" i="58" s="1"/>
  <c r="B36" i="58"/>
  <c r="O17" i="58"/>
  <c r="S17" i="58" s="1"/>
  <c r="H21" i="62"/>
  <c r="H22" i="62" s="1"/>
  <c r="G21" i="62"/>
  <c r="G22" i="62" s="1"/>
  <c r="I21" i="62"/>
  <c r="I22" i="62" s="1"/>
  <c r="H21" i="61"/>
  <c r="H22" i="61" s="1"/>
  <c r="G21" i="61"/>
  <c r="G22" i="61" s="1"/>
  <c r="I21" i="61"/>
  <c r="I22" i="61" s="1"/>
  <c r="H21" i="60"/>
  <c r="H22" i="60" s="1"/>
  <c r="G21" i="60"/>
  <c r="G22" i="60" s="1"/>
  <c r="I21" i="60"/>
  <c r="I22" i="60" s="1"/>
  <c r="H21" i="59"/>
  <c r="H22" i="59" s="1"/>
  <c r="G21" i="59"/>
  <c r="G22" i="59" s="1"/>
  <c r="I21" i="59"/>
  <c r="I22" i="59" s="1"/>
  <c r="B34" i="58"/>
  <c r="J21" i="62" l="1"/>
  <c r="K21" i="62" s="1"/>
  <c r="J21" i="60"/>
  <c r="K21" i="60" s="1"/>
  <c r="B35" i="58"/>
  <c r="D17" i="63"/>
  <c r="G21" i="63"/>
  <c r="G27" i="63"/>
  <c r="G28" i="63"/>
  <c r="G26" i="63"/>
  <c r="J21" i="59"/>
  <c r="K21" i="59" s="1"/>
  <c r="J21" i="61"/>
  <c r="K21" i="61" s="1"/>
  <c r="Y35" i="58"/>
  <c r="Y36" i="58"/>
  <c r="B37" i="58"/>
  <c r="C34" i="58" s="1"/>
  <c r="D27" i="63" l="1"/>
  <c r="H17" i="63"/>
  <c r="I17" i="63" s="1"/>
  <c r="D21" i="63"/>
  <c r="G29" i="63"/>
  <c r="Y37" i="58"/>
  <c r="C35" i="58"/>
  <c r="C36" i="58"/>
  <c r="E11" i="63" l="1"/>
  <c r="H21" i="63"/>
  <c r="I21" i="63" s="1"/>
  <c r="E19" i="63"/>
  <c r="H19" i="63" s="1"/>
  <c r="I19" i="63" s="1"/>
  <c r="E18" i="63"/>
  <c r="E17" i="63"/>
  <c r="E12" i="63"/>
  <c r="E20" i="63"/>
  <c r="H27" i="63"/>
  <c r="I27" i="63" s="1"/>
  <c r="D29" i="63"/>
  <c r="C37" i="58"/>
  <c r="D21" i="57"/>
  <c r="C21" i="57"/>
  <c r="C22" i="57" s="1"/>
  <c r="I20" i="57"/>
  <c r="J20" i="57" s="1"/>
  <c r="K20" i="57" s="1"/>
  <c r="H20" i="57"/>
  <c r="G20" i="57"/>
  <c r="I19" i="57"/>
  <c r="J19" i="57" s="1"/>
  <c r="K19" i="57" s="1"/>
  <c r="H19" i="57"/>
  <c r="G19" i="57"/>
  <c r="I18" i="57"/>
  <c r="J18" i="57" s="1"/>
  <c r="K18" i="57" s="1"/>
  <c r="H18" i="57"/>
  <c r="G18" i="57"/>
  <c r="I17" i="57"/>
  <c r="J17" i="57" s="1"/>
  <c r="K17" i="57" s="1"/>
  <c r="H17" i="57"/>
  <c r="G17" i="57"/>
  <c r="I16" i="57"/>
  <c r="J16" i="57" s="1"/>
  <c r="K16" i="57" s="1"/>
  <c r="H16" i="57"/>
  <c r="G16" i="57"/>
  <c r="I15" i="57"/>
  <c r="J15" i="57" s="1"/>
  <c r="K15" i="57" s="1"/>
  <c r="H15" i="57"/>
  <c r="G15" i="57"/>
  <c r="I14" i="57"/>
  <c r="J14" i="57" s="1"/>
  <c r="K14" i="57" s="1"/>
  <c r="H14" i="57"/>
  <c r="G14" i="57"/>
  <c r="I13" i="57"/>
  <c r="J13" i="57" s="1"/>
  <c r="K13" i="57" s="1"/>
  <c r="H13" i="57"/>
  <c r="G13" i="57"/>
  <c r="I12" i="57"/>
  <c r="J12" i="57" s="1"/>
  <c r="K12" i="57" s="1"/>
  <c r="H12" i="57"/>
  <c r="G12" i="57"/>
  <c r="I11" i="57"/>
  <c r="J11" i="57" s="1"/>
  <c r="K11" i="57" s="1"/>
  <c r="H11" i="57"/>
  <c r="G11" i="57"/>
  <c r="I10" i="57"/>
  <c r="J10" i="57" s="1"/>
  <c r="K10" i="57" s="1"/>
  <c r="H10" i="57"/>
  <c r="G10" i="57"/>
  <c r="I9" i="57"/>
  <c r="J9" i="57" s="1"/>
  <c r="K9" i="57" s="1"/>
  <c r="H9" i="57"/>
  <c r="G9" i="57"/>
  <c r="J10" i="56"/>
  <c r="J11" i="56"/>
  <c r="J12" i="56"/>
  <c r="J13" i="56"/>
  <c r="J14" i="56"/>
  <c r="J15" i="56"/>
  <c r="J16" i="56"/>
  <c r="J17" i="56"/>
  <c r="J18" i="56"/>
  <c r="J19" i="56"/>
  <c r="J20" i="56"/>
  <c r="J9" i="56"/>
  <c r="I20" i="56"/>
  <c r="I10" i="56"/>
  <c r="I11" i="56"/>
  <c r="I12" i="56"/>
  <c r="I13" i="56"/>
  <c r="I14" i="56"/>
  <c r="I15" i="56"/>
  <c r="I16" i="56"/>
  <c r="I17" i="56"/>
  <c r="I18" i="56"/>
  <c r="I19" i="56"/>
  <c r="I9" i="56"/>
  <c r="E21" i="63" l="1"/>
  <c r="E26" i="63"/>
  <c r="E28" i="63"/>
  <c r="H29" i="63"/>
  <c r="I29" i="63" s="1"/>
  <c r="E27" i="63"/>
  <c r="D22" i="57"/>
  <c r="E21" i="57"/>
  <c r="F21" i="57" s="1"/>
  <c r="I21" i="56"/>
  <c r="I22" i="56" s="1"/>
  <c r="J21" i="56"/>
  <c r="J22" i="56" s="1"/>
  <c r="H21" i="57"/>
  <c r="H22" i="57" s="1"/>
  <c r="I21" i="57"/>
  <c r="I22" i="57" s="1"/>
  <c r="G21" i="57"/>
  <c r="G22" i="57" s="1"/>
  <c r="D21" i="56"/>
  <c r="C21" i="56"/>
  <c r="C22" i="56" s="1"/>
  <c r="K20" i="56"/>
  <c r="L20" i="56" s="1"/>
  <c r="M20" i="56" s="1"/>
  <c r="H20" i="56"/>
  <c r="G20" i="56"/>
  <c r="K19" i="56"/>
  <c r="L19" i="56" s="1"/>
  <c r="M19" i="56" s="1"/>
  <c r="H19" i="56"/>
  <c r="G19" i="56"/>
  <c r="K18" i="56"/>
  <c r="L18" i="56" s="1"/>
  <c r="M18" i="56" s="1"/>
  <c r="H18" i="56"/>
  <c r="G18" i="56"/>
  <c r="K17" i="56"/>
  <c r="L17" i="56" s="1"/>
  <c r="M17" i="56" s="1"/>
  <c r="H17" i="56"/>
  <c r="G17" i="56"/>
  <c r="K16" i="56"/>
  <c r="L16" i="56" s="1"/>
  <c r="M16" i="56" s="1"/>
  <c r="H16" i="56"/>
  <c r="G16" i="56"/>
  <c r="K15" i="56"/>
  <c r="L15" i="56" s="1"/>
  <c r="M15" i="56" s="1"/>
  <c r="H15" i="56"/>
  <c r="G15" i="56"/>
  <c r="K14" i="56"/>
  <c r="L14" i="56" s="1"/>
  <c r="M14" i="56" s="1"/>
  <c r="H14" i="56"/>
  <c r="G14" i="56"/>
  <c r="K13" i="56"/>
  <c r="L13" i="56" s="1"/>
  <c r="M13" i="56" s="1"/>
  <c r="H13" i="56"/>
  <c r="G13" i="56"/>
  <c r="K12" i="56"/>
  <c r="L12" i="56" s="1"/>
  <c r="M12" i="56" s="1"/>
  <c r="H12" i="56"/>
  <c r="G12" i="56"/>
  <c r="K11" i="56"/>
  <c r="L11" i="56" s="1"/>
  <c r="M11" i="56" s="1"/>
  <c r="H11" i="56"/>
  <c r="G11" i="56"/>
  <c r="K10" i="56"/>
  <c r="L10" i="56" s="1"/>
  <c r="M10" i="56" s="1"/>
  <c r="H10" i="56"/>
  <c r="G10" i="56"/>
  <c r="K9" i="56"/>
  <c r="L9" i="56" s="1"/>
  <c r="M9" i="56" s="1"/>
  <c r="H9" i="56"/>
  <c r="G9" i="56"/>
  <c r="H10" i="53"/>
  <c r="H11" i="53"/>
  <c r="H12" i="53"/>
  <c r="H13" i="53"/>
  <c r="H14" i="53"/>
  <c r="H15" i="53"/>
  <c r="H16" i="53"/>
  <c r="H17" i="53"/>
  <c r="H18" i="53"/>
  <c r="H19" i="53"/>
  <c r="H20" i="53"/>
  <c r="H9" i="53"/>
  <c r="G10" i="53"/>
  <c r="G11" i="53"/>
  <c r="G12" i="53"/>
  <c r="G13" i="53"/>
  <c r="G14" i="53"/>
  <c r="G15" i="53"/>
  <c r="G16" i="53"/>
  <c r="G17" i="53"/>
  <c r="G18" i="53"/>
  <c r="G19" i="53"/>
  <c r="G20" i="53"/>
  <c r="G9" i="53"/>
  <c r="D21" i="53"/>
  <c r="C21" i="53"/>
  <c r="C22" i="53" s="1"/>
  <c r="I20" i="53"/>
  <c r="J20" i="53" s="1"/>
  <c r="K20" i="53" s="1"/>
  <c r="I19" i="53"/>
  <c r="J19" i="53" s="1"/>
  <c r="K19" i="53" s="1"/>
  <c r="I18" i="53"/>
  <c r="J18" i="53" s="1"/>
  <c r="K18" i="53" s="1"/>
  <c r="I17" i="53"/>
  <c r="J17" i="53" s="1"/>
  <c r="K17" i="53" s="1"/>
  <c r="I16" i="53"/>
  <c r="J16" i="53" s="1"/>
  <c r="K16" i="53" s="1"/>
  <c r="I15" i="53"/>
  <c r="J15" i="53" s="1"/>
  <c r="K15" i="53" s="1"/>
  <c r="I14" i="53"/>
  <c r="J14" i="53" s="1"/>
  <c r="K14" i="53" s="1"/>
  <c r="I13" i="53"/>
  <c r="J13" i="53" s="1"/>
  <c r="K13" i="53" s="1"/>
  <c r="I12" i="53"/>
  <c r="J12" i="53" s="1"/>
  <c r="K12" i="53" s="1"/>
  <c r="I11" i="53"/>
  <c r="J11" i="53" s="1"/>
  <c r="K11" i="53" s="1"/>
  <c r="I10" i="53"/>
  <c r="J10" i="53" s="1"/>
  <c r="K10" i="53" s="1"/>
  <c r="I9" i="53"/>
  <c r="J9" i="53" s="1"/>
  <c r="K9" i="53" s="1"/>
  <c r="E29" i="63" l="1"/>
  <c r="J21" i="57"/>
  <c r="K21" i="57" s="1"/>
  <c r="D22" i="53"/>
  <c r="E21" i="53"/>
  <c r="F21" i="53" s="1"/>
  <c r="D22" i="56"/>
  <c r="E21" i="56"/>
  <c r="F21" i="56" s="1"/>
  <c r="H21" i="56"/>
  <c r="H22" i="56" s="1"/>
  <c r="G21" i="56"/>
  <c r="G22" i="56" s="1"/>
  <c r="K21" i="56"/>
  <c r="K22" i="56" s="1"/>
  <c r="H21" i="53"/>
  <c r="H22" i="53" s="1"/>
  <c r="G21" i="53"/>
  <c r="G22" i="53" s="1"/>
  <c r="I21" i="53"/>
  <c r="I22" i="53" s="1"/>
  <c r="J21" i="53" l="1"/>
  <c r="K21" i="53" s="1"/>
  <c r="L21" i="56"/>
  <c r="M21" i="56" s="1"/>
</calcChain>
</file>

<file path=xl/sharedStrings.xml><?xml version="1.0" encoding="utf-8"?>
<sst xmlns="http://schemas.openxmlformats.org/spreadsheetml/2006/main" count="634" uniqueCount="271">
  <si>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</si>
  <si>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</si>
  <si>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</si>
  <si>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</si>
  <si>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</si>
  <si>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</si>
  <si>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</si>
  <si>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</si>
  <si>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</si>
  <si>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</si>
  <si>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</si>
  <si>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</si>
  <si>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อาคารสำนักงานมหาวิทยาลัย 2 มหาวิทยาลัยเชียงใหม่</t>
  </si>
  <si>
    <t>เดือน</t>
  </si>
  <si>
    <t>รวม</t>
  </si>
  <si>
    <t>ตารางเปรียบเทียบปริมาณการใช้น้ำประปา ปี พ.ศ.2565-พ.ศ.2566</t>
  </si>
  <si>
    <t>ตารางเปรียบเทียบปริมาณการใช้ไฟฟ้า ปี พ.ศ.2565-พ.ศ.2566</t>
  </si>
  <si>
    <t>คิดเป็นร้อยละ</t>
  </si>
  <si>
    <t>จำนวนพนักงาน</t>
  </si>
  <si>
    <t>จำนวนพนักงานปี 2565</t>
  </si>
  <si>
    <t>จำนวนพนักงานปี 2566</t>
  </si>
  <si>
    <t>สรุปผลการดำเนินงาน</t>
  </si>
  <si>
    <t>ค่าเป้าหมายลดปริมาณการใช้ 5% เทียบกับปี 2565</t>
  </si>
  <si>
    <t>เฉลี่ย/เดือน</t>
  </si>
  <si>
    <t>รวมทั้งปี</t>
  </si>
  <si>
    <t xml:space="preserve">          สำนักงานมหาวิทยาลัย 2 มีการบันทึกข้อมูลปริมาณการใช้น้ำประปาแต่ละเดือน โดยมีการมอบหมายให้ คณะทำงานหมวด 3 เป็นผู้บันทึกข้อมูล และรวบรวมจัดทำเป็นสถิติแต่ละปี </t>
  </si>
  <si>
    <t xml:space="preserve">เพื่อให้ทราบถึงสถานการณ์และปริมาณการใช้น้ำของอาคาร ตลอดจนใช้ในการเปรียบเทียบกับค่าเป้าหมายด้านสิ่งแวดล้อมของสำนักงานต่อไป จากผลการดำเนินงาน พบว่า </t>
  </si>
  <si>
    <t>สาเหตุที่ไม่บรรลุเป้าหมาย</t>
  </si>
  <si>
    <t xml:space="preserve">          1.) มีการใช้น้ำประปาในการรดน้ำต้นไม้และสนามหญ้า ทำให้สิ้นเปลือง</t>
  </si>
  <si>
    <t xml:space="preserve">          3.) มีการรั่วไหลของก๊อกน้ำในห้องน้ำ</t>
  </si>
  <si>
    <t>แนวทาง / วิธีการปรับปรุงแก้ไข</t>
  </si>
  <si>
    <t xml:space="preserve">          1.) หาแนวทาง / วิธีการใช้น้ำจากธรรมชาติ หรือจัดเตรียมภาชนะรองน้ำฝน เพื่อใช้รดน้ำต้นไม้แทนน้ำประปา</t>
  </si>
  <si>
    <t xml:space="preserve">          2.) รณรงค์ให้บุคลากรและผู้เกี่ยวข้องปฏิบัติตามมาตรการประหยัดทรัพยากรและพลังงานอย่างเคร่งครัด</t>
  </si>
  <si>
    <t xml:space="preserve">          3.) อาจพิจารณาทบทวนปรับปรุงมาตรการการใช้น้ำประปา เพิ่มเติมจากมาตรการเดิม</t>
  </si>
  <si>
    <t xml:space="preserve">          4.) สังเกตุพฤติกรรมการใช้น้ำของบุคลากร และปัญหาการใช้น้ำ เพื่อค้นหาจุด (Gap Analysis) ที่ต้องปรับปรุงแก้ไข</t>
  </si>
  <si>
    <t xml:space="preserve">          5.) ตรวจสอบอุปกรณ์เกี่ยวกับน้ำให้อยู่ในสภาพดี พร้อมใช้งาน </t>
  </si>
  <si>
    <t xml:space="preserve">          6.) กำกับ ติดตาม ตรวจสอบ รวบรวม และสรุปรายงานข้อมูลการใช้น้ำให้ผู้บริหารและคณะทำงาน เพื่อทราบและหาแนวทาง / วิธีการทบทวนปรับปรุงการดำเนินงานร่วมกัน</t>
  </si>
  <si>
    <r>
      <t>ปริมาณการใช้น้ำประปาที่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2565</t>
    </r>
  </si>
  <si>
    <r>
      <t>ปริมาณการใช้ไฟฟ้าที่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2565</t>
    </r>
  </si>
  <si>
    <t xml:space="preserve">          สำนักงานมหาวิทยาลัย 2 มีการบันทึกข้อมูลปริมาณการใช้ไฟฟ้าแต่ละเดือน โดยมีการมอบหมายให้ คณะทำงานหมวด 3 เป็นผู้บันทึกข้อมูล และรวบรวมจัดทำเป็นสถิติแต่ละปี </t>
  </si>
  <si>
    <t xml:space="preserve">เพื่อให้ทราบถึงสถานการณ์และปริมาณการใช้ไฟฟ้าของอาคาร ตลอดจนใช้ในการเปรียบเทียบกับค่าเป้าหมายด้านสิ่งแวดล้อมของสำนักงานต่อไป จากผลการดำเนินงาน พบว่า </t>
  </si>
  <si>
    <t>"ไม่บรรลุเป้าหมาย"</t>
  </si>
  <si>
    <t>ปี 2565</t>
  </si>
  <si>
    <t>ปี 2566</t>
  </si>
  <si>
    <t>ปี2566</t>
  </si>
  <si>
    <r>
      <t>ปริมาณการใช้ไฟฟ้า</t>
    </r>
    <r>
      <rPr>
        <b/>
        <u/>
        <sz val="18"/>
        <color theme="1"/>
        <rFont val="TH SarabunPSK"/>
        <family val="2"/>
      </rPr>
      <t>ต่อจำนวนพนักงาน</t>
    </r>
    <r>
      <rPr>
        <b/>
        <sz val="18"/>
        <color theme="1"/>
        <rFont val="TH SarabunPSK"/>
        <family val="2"/>
      </rPr>
      <t xml:space="preserve"> หน่วย (kW-h)</t>
    </r>
  </si>
  <si>
    <t>พื้นที่ใช้สอยรวม (ตร.ม.)</t>
  </si>
  <si>
    <r>
      <t>ปริมาณการใช้ไฟฟ้า</t>
    </r>
    <r>
      <rPr>
        <b/>
        <u/>
        <sz val="18"/>
        <color theme="1"/>
        <rFont val="TH SarabunPSK"/>
        <family val="2"/>
      </rPr>
      <t>ต่อพื้นที่ หน่วย (kW-m</t>
    </r>
    <r>
      <rPr>
        <b/>
        <u/>
        <vertAlign val="superscript"/>
        <sz val="18"/>
        <color theme="1"/>
        <rFont val="TH SarabunPSK"/>
        <family val="2"/>
      </rPr>
      <t>3</t>
    </r>
    <r>
      <rPr>
        <b/>
        <u/>
        <sz val="18"/>
        <color theme="1"/>
        <rFont val="TH SarabunPSK"/>
        <family val="2"/>
      </rPr>
      <t>)</t>
    </r>
  </si>
  <si>
    <t>ปริมาณการใช้ไฟฟ้า หน่วย (kW-h)</t>
  </si>
  <si>
    <t>ปริมาณการใช้น้ำประปา หน่วย (ลบ.ม.)</t>
  </si>
  <si>
    <r>
      <t>ปริมาณการใช้น้ำประปา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(ลบ.ม.)</t>
    </r>
  </si>
  <si>
    <t>ตารางเปรียบเทียบปริมาณการใช้กระดาษ ปี พ.ศ.2565-พ.ศ.2566</t>
  </si>
  <si>
    <t>การคำนวณการปล่อยก๊าซเรือนกระจก</t>
  </si>
  <si>
    <t>ชื่อองค์กร</t>
  </si>
  <si>
    <t>อาคารสำนักงานมหาวิทยาลัย 2</t>
  </si>
  <si>
    <t>พัฒนาโดย องค์การบริหารจัดการก๊าซเรือนกระจก (องค์การมหาชน)</t>
  </si>
  <si>
    <t>ขอบเขตการดำเนินงาน</t>
  </si>
  <si>
    <t>รายการ</t>
  </si>
  <si>
    <t>หน่วยการเก็บข้อมูล</t>
  </si>
  <si>
    <t>หน่วย</t>
  </si>
  <si>
    <t>ค่าการปล่อยก๊าซเรือนกระจก (CF)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</si>
  <si>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</si>
  <si>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</si>
  <si>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</si>
  <si>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</si>
  <si>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</si>
  <si>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</si>
  <si>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</si>
  <si>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</si>
  <si>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</si>
  <si>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</si>
  <si>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</si>
  <si>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</si>
  <si>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Scope 1 </t>
  </si>
  <si>
    <t>1. การเผาไหม้แบบอยู่กับที่ (Stationary Combustion)</t>
  </si>
  <si>
    <t xml:space="preserve"> (ประเภท 1)</t>
  </si>
  <si>
    <t>การใช้น้ำมันสำหรับงานอาคาร</t>
  </si>
  <si>
    <t xml:space="preserve">Diesel (Generator) </t>
  </si>
  <si>
    <t>ลิตร</t>
  </si>
  <si>
    <t>kg CO2e/ลิตร</t>
  </si>
  <si>
    <t>kgCO2e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</si>
  <si>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</si>
  <si>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</si>
  <si>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</si>
  <si>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</si>
  <si>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91 ,E20 ,E85 ,95</t>
  </si>
  <si>
    <t>kg</t>
  </si>
  <si>
    <t>kg CO2e/kg</t>
  </si>
  <si>
    <t>kgCH4</t>
  </si>
  <si>
    <t>kg CO2e/kgCH4</t>
  </si>
  <si>
    <t>kg CO2e/kgCO2</t>
  </si>
  <si>
    <t>kgCH2FCF3</t>
  </si>
  <si>
    <t>kg CO2e/kgCH2FCF3</t>
  </si>
  <si>
    <t xml:space="preserve"> Scope 2 
(ประเภท 2)</t>
  </si>
  <si>
    <t>การใช้พลังงานไฟฟ้า</t>
  </si>
  <si>
    <t>kWh</t>
  </si>
  <si>
    <t>kg CO2e/kWh</t>
  </si>
  <si>
    <t xml:space="preserve"> Scope 3 </t>
  </si>
  <si>
    <t>1.การใช้กระดาษ A4 และ A3 (สีขาว)</t>
  </si>
  <si>
    <t>(ประเภท 3)</t>
  </si>
  <si>
    <t>2.การใช้น้ำประปา</t>
  </si>
  <si>
    <t xml:space="preserve">หมายเหตุ :   </t>
  </si>
  <si>
    <t>1)  ค่าEF อ้างอิงจาก http://thaicarbonlabel.tgo.or.th/admin/uploadfiles/emission/ts_578cd2cb78.pdf และ IPCC (AR5)</t>
  </si>
  <si>
    <t>3) ใช้ระบบเติมอากาศแบบแอคติเวตเตทสลัดจ์ ปริมาณการปล่อยก๊าซมีเทนเป็นศูนย์</t>
  </si>
  <si>
    <t>4) ขยะทั่วไปส่งไปกำจัดเพื่อเปลี่ยนเป็นพลังงานที่ศูนย์บริหารจัดการขยะชีวมวลครบวงจร มช. คิดเป็น 90% ของขยะที่เกิดขึ้นทั้งหมดและ 10% ส่งไปฝังกลบ</t>
  </si>
  <si>
    <t xml:space="preserve"> (ปริมาณที่ส่งไปฝังกลบคำนวณจากค่าเฉลี่ยการสร้างขยะต่อคน= 0.375 กิโลกรัม/วัน  จะเกิดขยะจำนวน (0.375 x จำนวนพนักงาน x วันทำการ(คิดที่ 22 วัน) x จำนวนเดือน x 10%  = ปริมาณ กิโลกรัม) ขยะเศษอาหารทั้งหมด 100% ส่งไปกำจัดเปลี่ยนเป็นพลังงานที่ศูนย์บริหารจัดการขยะชีวมวลครบวงจร มช.</t>
  </si>
  <si>
    <t>ขอบเขต</t>
  </si>
  <si>
    <t>การปล่อยก๊าซเรือนกระจก (GHG)</t>
  </si>
  <si>
    <t>% สัดส่วน</t>
  </si>
  <si>
    <t>ประเภท 1</t>
  </si>
  <si>
    <t>tCO2e</t>
  </si>
  <si>
    <t>ประเภท 2</t>
  </si>
  <si>
    <t>ประเภท 3</t>
  </si>
  <si>
    <t>ผลรวม</t>
  </si>
  <si>
    <r>
      <t>ค่า EF</t>
    </r>
    <r>
      <rPr>
        <b/>
        <vertAlign val="superscript"/>
        <sz val="20"/>
        <color rgb="FF000000"/>
        <rFont val="TH SarabunPSK"/>
        <family val="2"/>
      </rPr>
      <t>1</t>
    </r>
  </si>
  <si>
    <r>
      <t>3. การปล่อยสารมีเทนจากระบบ septic tank</t>
    </r>
    <r>
      <rPr>
        <b/>
        <vertAlign val="superscript"/>
        <sz val="18"/>
        <color rgb="FF000000"/>
        <rFont val="TH SarabunPSK"/>
        <family val="2"/>
      </rPr>
      <t>2</t>
    </r>
  </si>
  <si>
    <r>
      <t>4. การปล่อยสารมีเทนจากบ่อบำบัดน้ำเสียแบบไม่เติมอากาศ</t>
    </r>
    <r>
      <rPr>
        <b/>
        <vertAlign val="superscript"/>
        <sz val="18"/>
        <color rgb="FF000000"/>
        <rFont val="TH SarabunPSK"/>
        <family val="2"/>
      </rPr>
      <t>3</t>
    </r>
  </si>
  <si>
    <r>
      <t>m</t>
    </r>
    <r>
      <rPr>
        <vertAlign val="superscript"/>
        <sz val="18"/>
        <color rgb="FF000000"/>
        <rFont val="TH SarabunPSK"/>
        <family val="2"/>
      </rPr>
      <t>3</t>
    </r>
  </si>
  <si>
    <r>
      <t>kg CO2e/m</t>
    </r>
    <r>
      <rPr>
        <vertAlign val="superscript"/>
        <sz val="18"/>
        <color rgb="FF000000"/>
        <rFont val="TH SarabunPSK"/>
        <family val="2"/>
      </rPr>
      <t>3</t>
    </r>
  </si>
  <si>
    <r>
      <t>3.การจัดการของเสียด้วยฝังกลบ (ขยะ)</t>
    </r>
    <r>
      <rPr>
        <vertAlign val="superscript"/>
        <sz val="18"/>
        <color rgb="FF000000"/>
        <rFont val="TH SarabunPSK"/>
        <family val="2"/>
      </rPr>
      <t>4</t>
    </r>
  </si>
  <si>
    <r>
      <t xml:space="preserve">ปริมาณการใช้พลังงาน </t>
    </r>
    <r>
      <rPr>
        <b/>
        <u/>
        <sz val="20"/>
        <color rgb="FF000000"/>
        <rFont val="TH SarabunPSK"/>
        <family val="2"/>
      </rPr>
      <t>เดือน มกราคม - ธันวาคม 2565</t>
    </r>
  </si>
  <si>
    <r>
      <t>ปริมาณการใช้กระดาษที่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2565</t>
    </r>
  </si>
  <si>
    <t>ปริมาณการใช้กระดาษ หน่วย (กก.)</t>
  </si>
  <si>
    <r>
      <t>ปริมาณการใช้กระดาษ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(กก.)</t>
    </r>
  </si>
  <si>
    <t>ตารางเปรียบเทียบปริมาณการใช้น้ำมันเชื้อเพลิง ดีเซล ปี พ.ศ.2565-พ.ศ.2566</t>
  </si>
  <si>
    <t>ปริมาณการใช้น้ำมันเชื้อเพลิง ดีเซล หน่วย(ลิตร)</t>
  </si>
  <si>
    <r>
      <t>ปริมาณการใช้น้ำมันเชื้อเพลิง ดีเซล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(ลิตร)</t>
    </r>
  </si>
  <si>
    <r>
      <t>ปริมาณการใช้น้ำมันเชื้อเพลิง ดีเซลที่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2565</t>
    </r>
  </si>
  <si>
    <t>"บรรลุเป้าหมาย"</t>
  </si>
  <si>
    <t>ตารางเปรียบเทียบปริมาณการใช้น้ำมันเชื้อเพลิง แก๊สโซฮอล์ ปี พ.ศ.2565-พ.ศ.2566</t>
  </si>
  <si>
    <t>ปริมาณการใช้น้ำมันเชื้อเพลิง แก๊สโซฮอล์ หน่วย(ลิตร)</t>
  </si>
  <si>
    <r>
      <t>ปริมาณการใช้น้ำมันเชื้อเพลิง แก๊สโซฮอล์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(ลิตร)</t>
    </r>
  </si>
  <si>
    <t>ตารางเปรียบเทียบปริมาณขยะทั่วไป ปี พ.ศ.2565-พ.ศ.2566</t>
  </si>
  <si>
    <t>ปริมาณขยะทั่วไป หน่วย(กิโลกรัม)</t>
  </si>
  <si>
    <r>
      <t>ปริมาณขยะทั่วไป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(กิโลกรัม)</t>
    </r>
  </si>
  <si>
    <t>ตารางเปรียบเทียบปริมาณเศษอาหาร ปี พ.ศ.2565-พ.ศ.2566</t>
  </si>
  <si>
    <t>ปริมาณเศษอาหาร หน่วย(กิโลกรัม)</t>
  </si>
  <si>
    <r>
      <t>ปริมาณเศษอาหาร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(กิโลกรัม)</t>
    </r>
  </si>
  <si>
    <t xml:space="preserve">          2.) มีการใช้น้ำประปาสำหรับซักล้าง / ทำความสะอาดมากยิ่งขึ้น เช่น เพิ่มความถี่ในการล้างห้องน้ำทุกวัน เนื่องจากสถานการณ์โควิด </t>
  </si>
  <si>
    <t>2) มีการรวบรวมน้ำเสียของอาคาร เข้าสู่ระบบบำบัดน้ำเสียรวมของมหาวิทยาลัย ปริมาณการปล่อยก๊าซมีเทนเป็นศูนย์</t>
  </si>
  <si>
    <t>5) 0 หมายถึงไม่มีการใช้งานในเดือน มกราคม – ธันวาคม 2565</t>
  </si>
  <si>
    <r>
      <t>5.การใช้สารดับเพลิง (CO2)</t>
    </r>
    <r>
      <rPr>
        <b/>
        <vertAlign val="superscript"/>
        <sz val="18"/>
        <color rgb="FF000000"/>
        <rFont val="TH SarabunPSK"/>
        <family val="2"/>
      </rPr>
      <t>5</t>
    </r>
  </si>
  <si>
    <r>
      <t>6. การใช้สารทำความเย็นชนิด R134a</t>
    </r>
    <r>
      <rPr>
        <b/>
        <vertAlign val="superscript"/>
        <sz val="18"/>
        <color rgb="FF000000"/>
        <rFont val="TH SarabunPSK"/>
        <family val="2"/>
      </rPr>
      <t>5</t>
    </r>
  </si>
  <si>
    <t xml:space="preserve">          5.) กำกับ ติดตาม ตรวจสอบ รวบรวม และสรุปรายงานข้อมูลการใช้ไฟฟ้าให้ผู้บริหารและคณะทำงาน เพื่อทราบและหาแนวทาง / วิธีการทบทวนปรับปรุงการดำเนินงานร่วมกัน</t>
  </si>
  <si>
    <t xml:space="preserve">          4.) ตรวจสอบอุปกรณ์ไฟฟ้าให้อยู่ในสภาพดี พร้อมใช้งาน และเปลี่ยนอุปกรณ์ประหยัดไฟแทนอุปกรณ์เดิมที่ชำรุดเสีย หรืออาจเปลี่ยนผลิตภัณฑ์ใหม่ ที่ทำให้ประหยัดไฟฟ้าได้</t>
  </si>
  <si>
    <t xml:space="preserve">          3.) อาจพิจารณาทบทวนปรับปรุงมาตรการการใช้ไฟฟ้า เพิ่มเติมจากมาตรการเดิม</t>
  </si>
  <si>
    <t>เปรียบเทียบปริมาณกการปล่อยก๊าซเรือนกระจก ประจำปี 2565 -ปี 2566</t>
  </si>
  <si>
    <t>สรุปผลการปล่อยก๊าซเรือนกระจกขององค์กร  เดือน มกราคม – ธันวาคม 2565</t>
  </si>
  <si>
    <r>
      <t xml:space="preserve">ปริมาณการใช้พลังงาน </t>
    </r>
    <r>
      <rPr>
        <b/>
        <u/>
        <sz val="20"/>
        <color rgb="FF000000"/>
        <rFont val="TH SarabunPSK"/>
        <family val="2"/>
      </rPr>
      <t>เดือน มกราคม - ธันวาคม 2566</t>
    </r>
  </si>
  <si>
    <t>สรุปผลการปล่อยก๊าซเรือนกระจกขององค์กร  เดือน มกราคม – ธันวาคม 2566</t>
  </si>
  <si>
    <t>5) 0 หมายถึงไม่มีการใช้งานในเดือน มกราคม – ธันวาคม 2566</t>
  </si>
  <si>
    <r>
      <t>ค่าการปล่อยก๊าซเรือนกระจก (CF) ปี 2565-2566 (</t>
    </r>
    <r>
      <rPr>
        <b/>
        <u/>
        <sz val="20"/>
        <color rgb="FF000000"/>
        <rFont val="TH SarabunPSK"/>
        <family val="2"/>
      </rPr>
      <t>เดือน มกราคม - ธันวาคม )</t>
    </r>
  </si>
  <si>
    <t>ค่า CF 2566</t>
  </si>
  <si>
    <t>สัดส่วน(ร้อยละ)</t>
  </si>
  <si>
    <r>
      <t xml:space="preserve">ปริมาณขยะทั่วไป 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/(-ลดลง) เทียบกับปี 2565</t>
    </r>
  </si>
  <si>
    <r>
      <t xml:space="preserve">ปริมาณขยะทั่วไป 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/(-ลดลง) เทียบกับค่าเป้าหมาย5% ของปี 2565</t>
    </r>
  </si>
  <si>
    <t xml:space="preserve">          สำนักงานมหาวิทยาลัย 2 มีการบันทึกข้อมูลปริมาณขยะแต่ละเดือน โดยมีการมอบหมายให้ คณะทำงานหมวด 3 เป็นผู้บันทึกข้อมูล และรวบรวมจัดทำเป็นสถิติแต่ละปี </t>
  </si>
  <si>
    <t xml:space="preserve">เพื่อให้ทราบถึงสถานการณ์และปริมาณขยะของอาคาร ตลอดจนใช้ในการเปรียบเทียบกับค่าเป้าหมายด้านสิ่งแวดล้อมของสำนักงานต่อไป จากผลการดำเนินงาน พบว่า </t>
  </si>
  <si>
    <r>
      <t xml:space="preserve">          ปี พ.ศ.2565 มีปริมาณขยะรวมทั้งปี จำนวน 10,169 กก. และปี พ.ศ.2566 มีปริมาณขยะรวมทั้งปี จำนวน 10,050 กก.</t>
    </r>
    <r>
      <rPr>
        <b/>
        <sz val="18"/>
        <color theme="1"/>
        <rFont val="TH SarabunPSK"/>
        <family val="2"/>
      </rPr>
      <t xml:space="preserve"> คิดเป็นปริมาณการลดลง 119 กก. (-1.17%) "บรรลุเป้าหมาย"</t>
    </r>
  </si>
  <si>
    <r>
      <t xml:space="preserve">          หากเปรียบเทียบกับค่าเป้าหมายตัวชี้วัด ร้อยละของปริมาณขยะที่ลดลง  ร้อยละ 5 (เทียบกับปีที่ผ่านมา) เป้าหมายปี พ.ศ.2566 คือ 9,661 กก. </t>
    </r>
    <r>
      <rPr>
        <b/>
        <sz val="18"/>
        <color theme="1"/>
        <rFont val="TH SarabunPSK"/>
        <family val="2"/>
      </rPr>
      <t>แต่ปริมาณขยะจริงสูงกว่าเป้าหมายอยู่ 389.45 กก. (4.03%)</t>
    </r>
  </si>
  <si>
    <t xml:space="preserve">แสดงให้เห็นว่ามาตรการลดขยะสามารถเกิดผลได้จริง และปริมาณขยะเพิ่มขึ้นอย่างมากในช่วงกลางปี โดยเฉพาะเดือน พฤษภาคม (+25.41%), เมษายน (+16.96%) และ กรกฎาคม (+16.55%) </t>
  </si>
  <si>
    <t xml:space="preserve">          เมื่อพิจารณาข้อมูลรายเดือนและปัจจัยแวดล้อม จะเห็นได้ว่า ช่วงต้นปี (มกราคม-กุมภาพันธ์) และปลายปี (ตุลาคม-พฤศจิกายน) มีปริมาณขยะลดลงอย่างชัดเจน โดยเฉพาะเดือน กุมภาพันธ์ ที่ลดลงถึง -18.05% </t>
  </si>
  <si>
    <t xml:space="preserve">พบว่า ปริมาณขยะเฉลี่ยต่อคนลดลง จาก 117 กก./คน/ปี ในปี 2565 เหลือ 109 กก./คน/ปี </t>
  </si>
  <si>
    <t xml:space="preserve">          1.) รณรงค์ให้บุคลากรและผู้เกี่ยวข้องปฏิบัติตามมาตรการประหยัดทรัพยากรและพลังงานอย่างเคร่งครัด</t>
  </si>
  <si>
    <t xml:space="preserve">          2.) สร้างความเข้าใจให้ความรู้เพิ่มเติมเกี่ยวกับการแยกขยะที่ถูกต้อง</t>
  </si>
  <si>
    <t xml:space="preserve">          3.) ทบทวนจุดทิ้งขยะ โดยตรวจสอบว่าถังขยะสำหรับรีไซเคิลมีเพียงพอและตั้งอยู่ในจุดที่สะสะดวกหรือไม่</t>
  </si>
  <si>
    <t xml:space="preserve">          4.) กำกับ ติดตาม ตรวจสอบ รวบรวม และสรุปรายงานข้อมูลปริมาณขยะให้ผู้บริหารและคณะทำงาน เพื่อทราบและหาแนวทาง / วิธีการทบทวนปรับปรุงการดำเนินงานร่วมกัน</t>
  </si>
  <si>
    <t xml:space="preserve">          1.) การเพิ่มขึ้นของจำนวนพนักงานเกือบ 6% เป็นปัจจัยสำคัญที่ทำให้ปริมาณขยะโดยรวมเพิ่มขึ้นตามไปด้วย</t>
  </si>
  <si>
    <t xml:space="preserve">          2.) มีกิจกรรมพิเศษ การจัดอบรม/สัมมนา หรือช่วงเปิดเทอมที่มีภาระงานมากขึ้น ซึ่งนำไปสู่การบริโภคและการใช้บรรจุภัณฑ์ที่เพิ่มขึ้นชั่วคราว</t>
  </si>
  <si>
    <r>
      <t>ปริมาณการใช้ไฟฟ้าที่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เทียบกับค่าเป้าหมาย5% ของปี 2565</t>
    </r>
  </si>
  <si>
    <r>
      <t xml:space="preserve">          ปี พ.ศ.2565 มีปริมาณการใช้ไฟฟ้ารวมทั้งปี จำนวน 194,083 kWh และปี พ.ศ.2566 มีปริมาณการใช้ไฟฟ้ารวมรวมทั้งปี จำนวน 214,458 kWh</t>
    </r>
    <r>
      <rPr>
        <b/>
        <sz val="18"/>
        <color theme="1"/>
        <rFont val="TH SarabunPSK"/>
        <family val="2"/>
      </rPr>
      <t xml:space="preserve"> คิดเป็นปริมาณเพิ่มขึ้นถึง 20,375 kWh (+10.50%) "ไม่บรรลุเป้าหมาย"</t>
    </r>
  </si>
  <si>
    <r>
      <t xml:space="preserve">          หากเปรียบเทียบกับค่าเป้าหมายตัวชี้วัด ร้อยละของปริมาณการใช้ไฟฟ้าที่ลดลง  ร้อยละ 5 (เทียบกับปีที่ผ่านมา) เป้าหมายปี พ.ศ.2566 คือ 184,379 kWh </t>
    </r>
    <r>
      <rPr>
        <b/>
        <sz val="18"/>
        <color theme="1"/>
        <rFont val="TH SarabunPSK"/>
        <family val="2"/>
      </rPr>
      <t>แต่ปริมาณการใช้ไฟฟ้าจริงสูงกว่าเป้าหมายถึง 30,079 kWh (16.31%)</t>
    </r>
  </si>
  <si>
    <t xml:space="preserve">          เมื่อพิจารณาในรายละเอียด พบว่าการใช้ไฟฟ้าเพิ่มขึ้นในเกือบทุกเดือน ยกเว้นเพียง 2 เดือนเท่านั้น แนวโน้มโดยรวม การใช้ไฟฟ้าเพิ่มขึ้นเกือบตลอดทั้งปี โดยเฉพาะช่วงต้นปี (มกราคม-มีนาคม) และปลายปี (ตุลาคม) ที่มีอัตราการเพิ่มขึ้นสูงกว่า 20%</t>
  </si>
  <si>
    <t xml:space="preserve">มีเพียงเดือน สิงหาคม (-5.14%) และ ธันวาคม (-15.16%) เท่านั้นที่มีการใช้ไฟฟ้าลดลง ซึ่งอาจเป็นช่วงที่มีวันหยุดยาว หรือบุคลากรทำงานนอกสถานที่จำนวนมาก </t>
  </si>
  <si>
    <r>
      <rPr>
        <b/>
        <sz val="18"/>
        <color theme="1"/>
        <rFont val="TH SarabunPSK"/>
        <family val="2"/>
      </rPr>
      <t>อัตราการใช้ไฟฟ้าต่อคนก็ยังเพิ่มขึ้น (จาก 2,231 เป็น 2,331 kWh/คน)</t>
    </r>
    <r>
      <rPr>
        <sz val="18"/>
        <color theme="1"/>
        <rFont val="TH SarabunPSK"/>
        <family val="2"/>
      </rPr>
      <t xml:space="preserve"> เช่นเดียวกับ อัตราการใช้ไฟฟ้าต่อพื้นที่ (จาก 80 เป็น 88 kWh/ตร.ม.) ซึ่งชี้ให้เห็นว่าการใช้พลังงานมีความเข้มข้นสูงขึ้นจริง ไม่ใช่เป็นผลจากจำนวนคนที่เพิ่มขึ้นเพียงอย่างเดียว</t>
    </r>
  </si>
  <si>
    <t xml:space="preserve">          2.) บุคลากรอาจมีการละเลยมาตรการประหยัดพลังงาน เช่น การเปิดไฟทิ้งไว้ การไม่ปิดหน้าจอคอมพิวเตอร์ หรือการตั้งอุณหภูมิเครื่องปรับอากาศไว้ต่ำเกินไป</t>
  </si>
  <si>
    <r>
      <t>ปริมาณการใช้น้ำประปาที่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เทียบกับค่าเป้าหมาย5% ของปี 2565</t>
    </r>
  </si>
  <si>
    <r>
      <t xml:space="preserve">          ปี พ.ศ.2565 มีปริมาณการใช้ประปารวมทั้งปี จำนวน 4,376 ลบ.ม. และปี พ.ศ.2566 มีปริมาณการใช้ประปารวมรวมทั้งปี จำนวน 4,506 ลบ.ม.</t>
    </r>
    <r>
      <rPr>
        <b/>
        <sz val="18"/>
        <color theme="1"/>
        <rFont val="TH SarabunPSK"/>
        <family val="2"/>
      </rPr>
      <t xml:space="preserve"> คิดเป็นปริมาณเพิ่มขึ้นถึง 130 ลบ.ม. (+2.97%) "ไม่บรรลุเป้าหมาย"</t>
    </r>
  </si>
  <si>
    <r>
      <t xml:space="preserve">          หากเปรียบเทียบกับค่าเป้าหมายตัวชี้วัด ร้อยละของปริมาณการใช้ไฟฟ้าที่ลดลง  ร้อยละ 5 (เทียบกับปีที่ผ่านมา) เป้าหมายปี พ.ศ.2566 คือต้องใช้น้ำไม่เกิน 4,157 ลบ.ม. </t>
    </r>
    <r>
      <rPr>
        <b/>
        <sz val="18"/>
        <color theme="1"/>
        <rFont val="TH SarabunPSK"/>
        <family val="2"/>
      </rPr>
      <t>แต่ปริมาณการใช้น้ำประปาจริงสูงกว่าเป้าหมายถึง 349 ลบ.ม.(8.39%)</t>
    </r>
  </si>
  <si>
    <t xml:space="preserve">          ข้อมูลรายเดือนแสดงให้เห็นถึงความผันผวนอย่างมากในการใช้น้ำตลอดทั้งปี โดยเฉพาะเดือน เมษายน มีการใช้น้ำพุ่งสูงขึ้นผิดปกติถึง +161.70% เมื่อเทียบกับปีก่อนหน้า ซึ่งเป็นสาเหตุหลักที่ดึงให้ภาพรวมการใช้น้ำทั้งปีเพิ่มขึ้นอย่างมีนัยสำคัญ </t>
  </si>
  <si>
    <t>นอกจากนี้ เดือนกุมภาพันธ์ (+25.81%) และมีนาคม (+18.77%) ก็มีการใช้งานเพิ่มขึ้นเช่นกัน  มีหลายเดือนที่สามารถลดการใช้น้ำได้อย่างน่าพอใจ โดยเฉพาะเดือน มิถุนายน (-31.42%), มกราคม (-21.87%), และ สิงหาคม (-14.63%)</t>
  </si>
  <si>
    <r>
      <t xml:space="preserve">แม้ปริมาณการใช้น้ำรวมจะเพิ่มขึ้น แต่เมื่อพิจารณาเทียบกับจำนวนพนักงานที่เพิ่มขึ้น พบว่า </t>
    </r>
    <r>
      <rPr>
        <b/>
        <sz val="18"/>
        <color theme="1"/>
        <rFont val="TH SarabunPSK"/>
        <family val="2"/>
      </rPr>
      <t>อัตราการใช้น้ำเฉลี่ยต่อคนลดลงเล็กน้อย</t>
    </r>
    <r>
      <rPr>
        <sz val="18"/>
        <color theme="1"/>
        <rFont val="TH SarabunPSK"/>
        <family val="2"/>
      </rPr>
      <t xml:space="preserve"> จาก 50 ลบ.ม./คน/ปี ในปี 2565</t>
    </r>
    <r>
      <rPr>
        <b/>
        <sz val="18"/>
        <color theme="1"/>
        <rFont val="TH SarabunPSK"/>
        <family val="2"/>
      </rPr>
      <t xml:space="preserve"> เหลือ 49 ลบ.ม./คน/ปี </t>
    </r>
    <r>
      <rPr>
        <sz val="18"/>
        <color theme="1"/>
        <rFont val="TH SarabunPSK"/>
        <family val="2"/>
      </rPr>
      <t>ในปี 2566 ซึ่งเป็นสัญญาณที่ดีว่าพฤติกรรมการใช้น้ำรายบุคคลอาจมีการปรับปรุงไปในทิศทางที่ดีขึ้น</t>
    </r>
  </si>
  <si>
    <r>
      <t>ปริมาณการใช้กระดาษที่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 เทียบกับค่าเป้าหมาย5% ของปี 2565</t>
    </r>
  </si>
  <si>
    <r>
      <t>ปริมาณการใช้น้ำมันเชื้อเพลิง ดีเซลที่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เทียบกับค่าเป้าหมาย5% ของปี 2565</t>
    </r>
  </si>
  <si>
    <r>
      <t xml:space="preserve">ปริมาณการใช้น้ำมันเชื้อเพลิง แก๊สโซฮอล์ที่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      (-ลดลง) เทียบกับปี 2565</t>
    </r>
  </si>
  <si>
    <r>
      <t xml:space="preserve">ปริมาณการใช้น้ำมันเชื้อเพลิง แก๊สโซฮอล์ที่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เทียบกับค่าเป้าหมาย5% ของปี 2565</t>
    </r>
  </si>
  <si>
    <r>
      <t xml:space="preserve">ปริมาณเศษอาหารที่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/(-ลดลง) เทียบกับปี 2565</t>
    </r>
  </si>
  <si>
    <r>
      <t xml:space="preserve">ปริมาณเศษอาหารที่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         (-ลดลง) เทียบกับค่าเป้าหมาย5% ของปี 2565</t>
    </r>
  </si>
  <si>
    <t>ค่า CF (2565)</t>
  </si>
  <si>
    <t>คิดเป็น (ร้อยละ)</t>
  </si>
  <si>
    <t>สรุปและเปรียบเทียบการปล่อยก๊าซเรือนกระจก ประจำปี 2565-2566 (มกราคม-ธันวาคม)</t>
  </si>
  <si>
    <t xml:space="preserve"> Scope 1  (ประเภท 1) ทางตรง : น้ำมันเชื้อเพลิง</t>
  </si>
  <si>
    <t xml:space="preserve"> Scope 2  (ประเภท 2) ทางอ้อม : ไฟฟ้า</t>
  </si>
  <si>
    <t xml:space="preserve"> Scope 3  (ประเภท 3) ทางอ้อมอื่นๆ : กระดาษ/น้ำประปา/ขยะฝังกลบ</t>
  </si>
  <si>
    <t>เพิ่มขึ้น /(-ลดลง) เทียบกับปี 2565</t>
  </si>
  <si>
    <t>ค่า CF ที่เพิ่มขึ้น /(-ลดลง) เทียบกับปีฐาน 2565</t>
  </si>
  <si>
    <r>
      <rPr>
        <b/>
        <sz val="20"/>
        <color theme="1"/>
        <rFont val="TH SarabunPSK"/>
        <family val="2"/>
      </rPr>
      <t>ประเภทที่1</t>
    </r>
    <r>
      <rPr>
        <sz val="20"/>
        <color theme="1"/>
        <rFont val="TH SarabunPSK"/>
        <family val="2"/>
      </rPr>
      <t xml:space="preserve"> (ทางตรง) จำนวน 7,470 kgCO2e </t>
    </r>
    <r>
      <rPr>
        <b/>
        <sz val="20"/>
        <color theme="1"/>
        <rFont val="TH SarabunPSK"/>
        <family val="2"/>
      </rPr>
      <t xml:space="preserve">ประเภทที่2 </t>
    </r>
    <r>
      <rPr>
        <sz val="20"/>
        <color theme="1"/>
        <rFont val="TH SarabunPSK"/>
        <family val="2"/>
      </rPr>
      <t>(ทางอ้อม) จำนวน 97,020 kgCO2e และ</t>
    </r>
    <r>
      <rPr>
        <b/>
        <sz val="20"/>
        <color theme="1"/>
        <rFont val="TH SarabunPSK"/>
        <family val="2"/>
      </rPr>
      <t>ประเภทที่3</t>
    </r>
    <r>
      <rPr>
        <sz val="20"/>
        <color theme="1"/>
        <rFont val="TH SarabunPSK"/>
        <family val="2"/>
      </rPr>
      <t xml:space="preserve"> (ทางอ้อมอื่นๆ) จำนวน 2,727 kgCO2e</t>
    </r>
  </si>
  <si>
    <r>
      <t xml:space="preserve"> </t>
    </r>
    <r>
      <rPr>
        <b/>
        <sz val="20"/>
        <color theme="1"/>
        <rFont val="TH SarabunPSK"/>
        <family val="2"/>
      </rPr>
      <t>ปี 2566</t>
    </r>
    <r>
      <rPr>
        <sz val="20"/>
        <color theme="1"/>
        <rFont val="TH SarabunPSK"/>
        <family val="2"/>
      </rPr>
      <t xml:space="preserve"> มีปริมาณการปล่อยก๊าซเรือนกระจก</t>
    </r>
    <r>
      <rPr>
        <b/>
        <sz val="20"/>
        <color theme="1"/>
        <rFont val="TH SarabunPSK"/>
        <family val="2"/>
      </rPr>
      <t xml:space="preserve"> รวมทั้งสิ้น 142,867 kgCO2e </t>
    </r>
    <r>
      <rPr>
        <sz val="20"/>
        <color theme="1"/>
        <rFont val="TH SarabunPSK"/>
        <family val="2"/>
      </rPr>
      <t xml:space="preserve">ประกอบด้วย </t>
    </r>
  </si>
  <si>
    <r>
      <rPr>
        <b/>
        <sz val="20"/>
        <color theme="1"/>
        <rFont val="TH SarabunPSK"/>
        <family val="2"/>
      </rPr>
      <t>ประเภทที่1</t>
    </r>
    <r>
      <rPr>
        <sz val="20"/>
        <color theme="1"/>
        <rFont val="TH SarabunPSK"/>
        <family val="2"/>
      </rPr>
      <t xml:space="preserve"> (ทางตรง) จำนวน 6,385 kgCO2e </t>
    </r>
    <r>
      <rPr>
        <b/>
        <sz val="20"/>
        <color theme="1"/>
        <rFont val="TH SarabunPSK"/>
        <family val="2"/>
      </rPr>
      <t xml:space="preserve">ประเภทที่2 </t>
    </r>
    <r>
      <rPr>
        <sz val="20"/>
        <color theme="1"/>
        <rFont val="TH SarabunPSK"/>
        <family val="2"/>
      </rPr>
      <t>(ทางอ้อม) จำนวน 107,207 kgCO2e และ</t>
    </r>
    <r>
      <rPr>
        <b/>
        <sz val="20"/>
        <color theme="1"/>
        <rFont val="TH SarabunPSK"/>
        <family val="2"/>
      </rPr>
      <t>ประเภทที่3</t>
    </r>
    <r>
      <rPr>
        <sz val="20"/>
        <color theme="1"/>
        <rFont val="TH SarabunPSK"/>
        <family val="2"/>
      </rPr>
      <t xml:space="preserve"> (ทางอ้อมอื่นๆ) จำนวน 29,275 kgCO2e</t>
    </r>
  </si>
  <si>
    <r>
      <t xml:space="preserve">          สำนักงานมหาวิทยาลัย 2 มีการประเมินการปล่อยก๊าซเรือนกระจก (CF) พบว่า</t>
    </r>
    <r>
      <rPr>
        <b/>
        <sz val="20"/>
        <color theme="1"/>
        <rFont val="TH SarabunPSK"/>
        <family val="2"/>
      </rPr>
      <t xml:space="preserve"> ปี 2565</t>
    </r>
    <r>
      <rPr>
        <sz val="20"/>
        <color theme="1"/>
        <rFont val="TH SarabunPSK"/>
        <family val="2"/>
      </rPr>
      <t xml:space="preserve"> มีปริมาณการปล่อยก๊าซเรือนกระจก</t>
    </r>
    <r>
      <rPr>
        <b/>
        <sz val="20"/>
        <color theme="1"/>
        <rFont val="TH SarabunPSK"/>
        <family val="2"/>
      </rPr>
      <t xml:space="preserve"> รวมทั้งสิ้น 131,765 kgCO2e</t>
    </r>
    <r>
      <rPr>
        <sz val="20"/>
        <color theme="1"/>
        <rFont val="TH SarabunPSK"/>
        <family val="2"/>
      </rPr>
      <t xml:space="preserve"> ประกอบด้วย </t>
    </r>
  </si>
  <si>
    <t>สาเหตุของปริมาณการปล่อยก๊าซเรือนกระจก ปี 2566 เพิ่มขึ้น เนื่องจาก</t>
  </si>
  <si>
    <r>
      <t xml:space="preserve">          หากเปรียบเทียบปริมาณการปล่อยก๊าซเรือนกระจกปี 2565 -2566 พบว่า มีปริมาณการปล่อยก๊าซเรือนกระจก</t>
    </r>
    <r>
      <rPr>
        <b/>
        <sz val="20"/>
        <color theme="1"/>
        <rFont val="TH SarabunPSK"/>
        <family val="2"/>
      </rPr>
      <t xml:space="preserve"> เพิ่มขึ้น</t>
    </r>
    <r>
      <rPr>
        <sz val="20"/>
        <color theme="1"/>
        <rFont val="TH SarabunPSK"/>
        <family val="2"/>
      </rPr>
      <t>จาก</t>
    </r>
    <r>
      <rPr>
        <b/>
        <sz val="20"/>
        <color theme="1"/>
        <rFont val="TH SarabunPSK"/>
        <family val="2"/>
      </rPr>
      <t xml:space="preserve"> 131,765.48 kgCO2e</t>
    </r>
    <r>
      <rPr>
        <sz val="20"/>
        <color theme="1"/>
        <rFont val="TH SarabunPSK"/>
        <family val="2"/>
      </rPr>
      <t xml:space="preserve"> ในปี 2565 เป็น </t>
    </r>
    <r>
      <rPr>
        <b/>
        <sz val="20"/>
        <color theme="1"/>
        <rFont val="TH SarabunPSK"/>
        <family val="2"/>
      </rPr>
      <t>142,867.04 kgCO2e</t>
    </r>
    <r>
      <rPr>
        <sz val="20"/>
        <color theme="1"/>
        <rFont val="TH SarabunPSK"/>
        <family val="2"/>
      </rPr>
      <t xml:space="preserve"> ในปี 2566 </t>
    </r>
  </si>
  <si>
    <t xml:space="preserve">ซึ่งเพิ่มขึ้นประมาณ 8.45% (เท่ากับ 11,101.56 kgCO2e) </t>
  </si>
  <si>
    <r>
      <rPr>
        <b/>
        <sz val="20"/>
        <color theme="1"/>
        <rFont val="TH SarabunPSK"/>
        <family val="2"/>
      </rPr>
      <t>Scope 2 (การใช้ไฟฟ้า):</t>
    </r>
    <r>
      <rPr>
        <sz val="20"/>
        <color theme="1"/>
        <rFont val="TH SarabunPSK"/>
        <family val="2"/>
      </rPr>
      <t xml:space="preserve"> หมวดนี้มีการปล่อยก๊าซมากที่สุด ทั้งในปี 2565 (97,022.09 kgCO2e หรือ 73.65%) และปี 2566 (107,207.55 kgCO2e หรือ 75.04%) </t>
    </r>
  </si>
  <si>
    <t>การปล่อยก๊าซในหมวดนี้เพิ่มขึ้นถึง 10,185.46 kgCO2e หรือประมาณ 10% แสดงให้เห็นว่าการใช้ไฟฟ้าเป็นแหล่งที่มาหลักของการปล่อยก๊าซเรือนกระจกในอาคารนี้</t>
  </si>
  <si>
    <r>
      <rPr>
        <b/>
        <sz val="20"/>
        <color theme="1"/>
        <rFont val="TH SarabunPSK"/>
        <family val="2"/>
      </rPr>
      <t>Scope 3 (การเดินทางและของเสียอื่นๆ):</t>
    </r>
    <r>
      <rPr>
        <sz val="20"/>
        <color theme="1"/>
        <rFont val="TH SarabunPSK"/>
        <family val="2"/>
      </rPr>
      <t xml:space="preserve"> การปล่อยจาก </t>
    </r>
    <r>
      <rPr>
        <b/>
        <sz val="20"/>
        <color theme="1"/>
        <rFont val="TH SarabunPSK"/>
        <family val="2"/>
      </rPr>
      <t>"การเดินทางและการเดินทางไปทำงาน"</t>
    </r>
    <r>
      <rPr>
        <sz val="20"/>
        <color theme="1"/>
        <rFont val="TH SarabunPSK"/>
        <family val="2"/>
      </rPr>
      <t xml:space="preserve"> เพิ่มขึ้นอย่างมีนัยสำคัญจาก </t>
    </r>
    <r>
      <rPr>
        <b/>
        <sz val="20"/>
        <color theme="1"/>
        <rFont val="TH SarabunPSK"/>
        <family val="2"/>
      </rPr>
      <t>1,313.75 kgCO2e</t>
    </r>
    <r>
      <rPr>
        <sz val="20"/>
        <color theme="1"/>
        <rFont val="TH SarabunPSK"/>
        <family val="2"/>
      </rPr>
      <t xml:space="preserve"> เป็น</t>
    </r>
    <r>
      <rPr>
        <b/>
        <sz val="20"/>
        <color theme="1"/>
        <rFont val="TH SarabunPSK"/>
        <family val="2"/>
      </rPr>
      <t xml:space="preserve"> 3,520.85 kgCO2e </t>
    </r>
    <r>
      <rPr>
        <sz val="20"/>
        <color theme="1"/>
        <rFont val="TH SarabunPSK"/>
        <family val="2"/>
      </rPr>
      <t xml:space="preserve">ซึ่งเพิ่มขึ้นมากถึง 168% </t>
    </r>
  </si>
  <si>
    <r>
      <t>และการปล่อยจาก "</t>
    </r>
    <r>
      <rPr>
        <b/>
        <sz val="20"/>
        <color theme="1"/>
        <rFont val="TH SarabunPSK"/>
        <family val="2"/>
      </rPr>
      <t>ของเสียจากกระดาษ A4 และ A3</t>
    </r>
    <r>
      <rPr>
        <sz val="20"/>
        <color theme="1"/>
        <rFont val="TH SarabunPSK"/>
        <family val="2"/>
      </rPr>
      <t>" ก็เพิ่มขึ้นเช่นกัน</t>
    </r>
  </si>
  <si>
    <t>แนวทางการปรับปรุงและแก้ไข เพื่อให้องค์กรมีเป้าหมายที่ยั่งยืนขึ้น</t>
  </si>
  <si>
    <t>1. ลดการใช้ไฟฟ้า (Scope 2) เนื่องจากเป็นแหล่งหลักที่ทำให้เกิดก๊าซเรือนกระจก จึงควรเน้นการลดการใช้ไฟฟ้าเป็นอันดับแรก</t>
  </si>
  <si>
    <t>2. ควรกำกับ ติดตาม และตรวจสอบการบันทึกข้อมูลการใช้พลังงานและทรัพยากร ให้ครบถ้วนและถูกต้อง เพื่อให้สามารถนำข้อมูลมาคำนวณปริมาณการปล่อยก๊าซเรือนกระจกได้ใกล้เคียงกับความเป็นจริงมากที่สุด</t>
  </si>
  <si>
    <t xml:space="preserve">          1.)  กิจกรรมในสำนักงานเพิ่มขึ้นมากกว่าปีก่อน เช่น การใช้ห้องประชุม การทำงานล่วงเวลา หรือกิจกรรมที่ต้องใช้เครื่องปรับอากาศและอุปกรณ์ไฟฟ้า</t>
  </si>
  <si>
    <t xml:space="preserve">          3.)  จำนวนบุคลากรที่เพิ่มมากขึ้น ทำให้การใช้พลังงานรวมสูงขึ้น </t>
  </si>
  <si>
    <t xml:space="preserve">          สำนักงานมหาวิทยาลัย 2 ได้จัดให้มีการบันทึกปริมาณการใช้กระดาษในแต่ละเดือน โดยมอบหมายให้ คณะทำงานหมวด 3 เป็นผู้รับผิดชอบในการเก็บข้อมูลและจัดทำสถิติประจำปี เพื่อใช้เป็นสารสนเทศในการวิเคราะห์และเปรียบเทียบกับค่าเป้าหมายด้านสิ่งแวดล้อมตามเกณฑ์สำนักงานสีเขียว</t>
  </si>
  <si>
    <t xml:space="preserve">การใช้กระดาษมีแนวโน้มเพิ่มสูงขึ้นอย่างชัดเจน โดยเฉพาะในช่วงครึ่งหลังของปี พ.ศ. 2566 (เดือนกรกฎาคม–กันยายน และเดือนพฤศจิกายน–ธันวาคม) ซึ่งอาจสืบเนื่องจากการจัดกิจกรรม การประชุมสัมมนา การผลิตเอกสารราชการ และการจัดพิมพ์คู่มือหรือเอกสารเผยแพร่เป็นจำนวนมาก </t>
  </si>
  <si>
    <t>2.) การดำเนินงานยังอาศัยเอกสารในรูปแบบกระดาษเป็นหลัก โดยเฉพาะงานที่ต้องใช้แบบฟอร์ม เอกสารทางราชการ และคู่มือปฏิบัติงาน</t>
  </si>
  <si>
    <t>3.) มาตรการกำกับดูแลการใช้กระดาษยังไม่เข้มงวด ส่งผลให้การใช้ทรัพยากรในบางกรณียังไม่เกิดประสิทธิภาพสูงสุด เช่น การพิมพ์หน้าเดียว หรือการไม่ใช้กระดาษรีไซเคิล</t>
  </si>
  <si>
    <t>4.) พฤติกรรมการใช้กระดาษของบุคลากรบางกลุ่ม ยังไม่เปลี่ยนแปลงไปสู่การใช้ระบบอิเล็กทรอนิกส์หรือการลดการพิมพ์อย่างจริงจัง</t>
  </si>
  <si>
    <t>2. กำหนดมาตรการการพิมพ์อย่างมีประสิทธิภาพ เช่น กำหนดให้พิมพ์สองหน้าเป็นมาตรฐาน ใช้แบบฟอร์มดิจิทัล และส่งเสริมการใช้ไฟล์อิเล็กทรอนิกส์แทนเอกสารสิ่งพิมพ์</t>
  </si>
  <si>
    <t>3. รณรงค์และสร้างจิตสำนึกแก่บุคลากร ผ่านโครงการ “ใช้กระดาษอย่างรู้คุณค่า” หรือ “Think Before Print” ควบคู่กับการประชาสัมพันธ์เชิงรณรงค์อย่างต่อเนื่อง</t>
  </si>
  <si>
    <t>1. รณรงค์และส่งเสริมการใช้ระบบงานอิเล็กทรอนิกส์ในการประชุม การสื่อสาร  เพื่อลดการพิมพ์กระดาษที่ไม่จำเป็น</t>
  </si>
  <si>
    <t>5. สนับสนุนการใช้กระดาษรีไซเคิลและการนำกลับมาใช้ซ้ำ โดยจัดให้มีจุดรวบรวมกระดาษใช้แล้วและส่งเสริมการใช้วัสดุทดแทน</t>
  </si>
  <si>
    <t>4. จัดทำระบบติดตามและรายงานผลการใช้กระดาษรายเดือน โดยเชื่อมโยงกับเป้าหมายการลดลงร้อยละ 5 และรายงานผลต่อผู้บริหารเป็นระยะ เพื่อให้เกิดการกำกับติดตามที่เข้มข้นมากยิ่งขึ้น</t>
  </si>
  <si>
    <t>เพื่อใช้เป็นสารสนเทศประกอบการวิเคราะห์สถานการณ์ด้านพลังงาน และเปรียบเทียบกับค่าเป้าหมายตามเกณฑ์สำนักงานสีเขียว</t>
  </si>
  <si>
    <t>3.) การบริหารจัดการยานพาหนะมีความเป็นระบบมากขึ้น เช่น การวางแผนเส้นทางหรือการรวมภารกิจการเดินทาง ส่งผลให้ประสิทธิภาพการใช้น้ำมันเชื้อเพลิงสูงขึ้น</t>
  </si>
  <si>
    <t>1.) มีปริมาณการใช้งานยานพาหนะลดลงในหลายเดือน โดยเฉพาะในช่วงครึ่งปีหลัง ส่งผลให้ปริมาณการใช้น้ำมันโดยรวมลดลง</t>
  </si>
  <si>
    <t>สาเหตุที่บรรลุเป้าหมาย</t>
  </si>
  <si>
    <t>2.) มีบางเดือนที่การใช้น้ำมันเพิ่มสูงขึ้นอย่างผิดปกติ เช่น เดือนพฤษภาคม ซึ่งอาจเกิดจากภารกิจหรือกิจกรรมพิเศษที่ต้องใช้รถยนต์ราชการจำนวนมาก</t>
  </si>
  <si>
    <t xml:space="preserve"> อย่างไรก็ตาม สำนักงานมหาวิทยาลัย2 ยังสามารถควบคุมปริมาณการใช้น้ำมันเชื้อเพลิง ดีเซล ให้สามารถบรรลุเป้าหมายได้ จากการบริหารจัดการที่เข้มงวดในช่วงครึ่งปีหลัง </t>
  </si>
  <si>
    <t>ซึ่งช่วยชดเชยปริมาณการใช้ที่เพิ่มสูงในครึ่งปีแรกได้อย่างสมบูรณ์ ค่าเฉลี่ยทั้งปีอยู่ในเกณฑ์ที่ลดลง</t>
  </si>
  <si>
    <t>1.) จัดระบบการใช้ยานพาหนะราชการอย่างมีประสิทธิภาพ โดยวางแผนการเดินทางล่วงหน้าและหลีกเลี่ยงการใช้รถซ้ำซ้อน</t>
  </si>
  <si>
    <t>2.) ส่งเสริมการใช้ยานพาหนะร่วมกัน (Carpool/Sharing) สำหรับภารกิจที่สามารถดำเนินการได้ร่วมกัน</t>
  </si>
  <si>
    <t>3.) ติดตามและรายงานผลการใช้น้ำมันเชื้อเพลิงเป็นรายเดือน พร้อมเปรียบเทียบกับค่าเป้าหมายที่กำหนด เพื่อใช้ในการกำกับติดตามอย่างต่อเนื่อง</t>
  </si>
  <si>
    <t>4.) ตรวจสอบและบำรุงรักษารถยนต์ราชการอย่างสม่ำเสมอ เพื่อให้เครื่องยนต์ทำงานได้อย่างมีประสิทธิภาพและประหยัดพลังงาน</t>
  </si>
  <si>
    <t>5.) พิจารณาการใช้ยานพาหนะพลังงานสะอาด เช่น รถยนต์ไฟฟ้าหรือรถยนต์แบบไฮบริด เพื่อเป็นทางเลือกในการลดการพึ่งพาน้ำมันเชื้อเพลิงในระยะยาว</t>
  </si>
  <si>
    <t>เพื่อนำมาใช้เป็นสารสนเทศในการวิเคราะห์สถานการณ์การใช้เชื้อเพลิงของสำนักงาน ตลอดจนการเปรียบเทียบกับค่าเป้าหมายด้านสิ่งแวดล้อมตามเกณฑ์สำนักงานสีเขียว</t>
  </si>
  <si>
    <t>1) การใช้งานยานพาหนะที่ใช้น้ำมันเชื้อเพลิงประเภทแก๊สโซฮอล์มีแนวโน้มลดลง โดยเฉพาะในช่วงกลางปี ส่งผลให้ปริมาณรวมทั้งปีลดลงอย่างมีนัยสำคัญ</t>
  </si>
  <si>
    <t>2) เดือนที่มีการใช้เพิ่มขึ้น เช่น พฤษภาคม สิงหาคม และกันยายน–พฤศจิกายน อาจเนื่องมาจากภารกิจพิเศษหรือกิจกรรมที่ต้องใช้ยานพาหนะมากกว่าปกติ</t>
  </si>
  <si>
    <t>3) การควบคุมการใช้ยานพาหนะในภาพรวมมีประสิทธิภาพมากขึ้น ทำให้แม้จะมีบางเดือนที่ปริมาณเพิ่มขึ้น แต่ค่าเฉลี่ยรวมทั้งปีลดลงอย่างต่อเนื่อง</t>
  </si>
  <si>
    <t>1.) รักษามาตรการบริหารจัดการการใช้เชื้อเพลิงที่มีประสิทธิภาพ โดยเฉพาะแนวทางที่ประสบผลสำเร็จในช่วงกลางปี</t>
  </si>
  <si>
    <t>2.) ติดตามและรายงานผลการใช้เชื้อเพลิงรายเดือน เพื่อป้องกันไม่ให้บางช่วงมีการใช้สูงผิดปกติ</t>
  </si>
  <si>
    <t>4.) บำรุงรักษารถยนต์อย่างสม่ำเสมอ เพื่อเพิ่มประสิทธิภาพการใช้พลังงานและยืดอายุการใช้งานของเครื่องยนต์</t>
  </si>
  <si>
    <t>3.) ส่งเสริมการใช้ยานพาหนะร่วมกัน สำหรับการปฏิบัติราชการที่สามารถดำเนินการได้</t>
  </si>
  <si>
    <t>5.) พิจารณาความเป็นไปได้ในการปรับเปลี่ยนไปใช้ยานพาหนะพลังงานสะอาด เช่น รถยนต์ไฟฟ้า หรือรถยนต์ไฮบริด เพื่อมุ่งลดการพึ่งพาน้ำมันเชื้อเพลิงและส่งเสริมความยั่งยืนในระยะยาว”</t>
  </si>
  <si>
    <t>เพื่อใช้ในการประเมินผลและเปรียบเทียบกับค่าเป้าหมายด้านสิ่งแวดล้อมตามเกณฑ์สำนักงานสีเขียว  ผลการดำเนินงานปรากฏว่า</t>
  </si>
  <si>
    <t xml:space="preserve">และเมื่อเปรียบเทียบกับค่าเป้าหมายที่กำหนดให้ลดลงร้อยละ 5 จากปีฐาน (เป้าหมายปี 2566 เท่ากับ 9,242.55 กิโลกรัม) </t>
  </si>
  <si>
    <t>3) เดือนที่มีการลดลงอย่างชัดเจน ได้แก่ เดือนพฤษภาคม–มิถุนายน และพฤศจิกายน สะท้อนถึงการใช้มาตรการควบคุมที่มีประสิทธิภาพมากขึ้น</t>
  </si>
  <si>
    <t>1) พัฒนาระบบวางแผนการจัดการอาหาร โดยกำหนดปริมาณที่เหมาะสมตามจำนวนผู้เข้าร่วมกิจกรรมจริง เพื่อลดเศษอาหารส่วนเกิน</t>
  </si>
  <si>
    <t>2) ส่งเสริมการใช้วัตถุดิบอย่างคุ้มค่าและการจัดการครัวเรือน เช่น การนำเศษอาหารไปใช้ประโยชน์ต่อ (ทำปุ๋ยอินทรีย์ หรืออาหารสัตว์)</t>
  </si>
  <si>
    <t>3) สร้างจิตสำนึกแก่บุคลากรและผู้เข้าร่วมกิจกรรม ผ่านการรณรงค์ “รับประทานให้หมด ลดการเหลือทิ้ง”</t>
  </si>
  <si>
    <t>4) ติดตามและรายงานปริมาณเศษอาหารรายเดือน เปรียบเทียบกับเป้าหมายที่ตั้งไว้ เพื่อให้เห็นความเปลี่ยนแปลงอย่างต่อเนื่อง</t>
  </si>
  <si>
    <t>5) กำหนดมาตรการเชิงรุกในเดือนที่มีแนวโน้มเศษอาหารสูง เช่น การประชุมใหญ่หรือกิจกรรมที่มีการจัดเลี้ยงจำนวนมาก โดยเตรียมแผนลดของเสียล่วงหน้า</t>
  </si>
  <si>
    <t>3.สร้างความเข้าใจ และการมีส่วนร่วมของบุคลากรด้านการอนุรักษ์ทรัพยากรธรรมชาติและสิ่งแวดล้อมอย่างสม่ำเสมอ</t>
  </si>
  <si>
    <t>1.) การจัดประชุม สัมมนา และกิจกรรมเพิ่มขึ้น อาจทำให้มีการจัดพิมพ์เอกสารเพิ่มมากขึ้น</t>
  </si>
  <si>
    <r>
      <t>ผลการดำเนินงานปรากฏว่า ในปี พ.ศ. 2565 มีปริมาณการใช้กระดาษรวมทั้งสิ้น 625 กิโลกรัม และในปี พ.ศ. 2566 มีปริมาณการใช้กระดาษรวมทั้งสิ้น 1,675 กิโลกรัม</t>
    </r>
    <r>
      <rPr>
        <b/>
        <sz val="18"/>
        <color theme="1"/>
        <rFont val="TH SarabunPSK"/>
        <family val="2"/>
      </rPr>
      <t xml:space="preserve"> คิดเป็นการเพิ่มขึ้น 1,050 กิโลกรัม หรือร้อยละ 168.0</t>
    </r>
  </si>
  <si>
    <r>
      <t>เมื่อเปรียบเทียบกับค่าเป้าหมายที่กำหนดให้ลดลงร้อยละ 5 จากปีฐาน 2565 (เป้าหมายปี 2566 เท่ากับ 593.75 กิโลกรัม) พบว่า</t>
    </r>
    <r>
      <rPr>
        <b/>
        <sz val="18"/>
        <color theme="1"/>
        <rFont val="TH SarabunPSK"/>
        <family val="2"/>
      </rPr>
      <t>การใช้จริงสูงกว่าเป้าหมายจำนวน 1,081.25 กิโลกรัม หรือคิดเป็นร้อยละ 182.1 จึงถือว่า ไม่บรรลุเป้าหมาย ตามเกณฑ์สำนักงานสีเขียว</t>
    </r>
  </si>
  <si>
    <r>
      <t xml:space="preserve">นอกจากนี้ </t>
    </r>
    <r>
      <rPr>
        <b/>
        <sz val="18"/>
        <color theme="1"/>
        <rFont val="TH SarabunPSK"/>
        <family val="2"/>
      </rPr>
      <t>อัตราการใช้กระดาษต่อบุคลากรยังเพิ่มขึ้น</t>
    </r>
    <r>
      <rPr>
        <sz val="18"/>
        <color theme="1"/>
        <rFont val="TH SarabunPSK"/>
        <family val="2"/>
      </rPr>
      <t>จาก 7.18 กิโลกรัมต่อคนต่อปี ในปี พ.ศ. 2565 เป็น 18.21 กิโลกรัมต่อคนต่อปี ในปี พ.ศ. 2566 แสดงให้เห็นว่าการใช้ทรัพยากรประเภทกระดาษมีความเข้มข้นสูงขึ้น และเป็นประเด็นสำคัญที่ต้องกำหนดมาตรการปรับปรุงและลดการใช้ในระยะต่อไป</t>
    </r>
  </si>
  <si>
    <t xml:space="preserve">          สำนักงานมหาวิทยาลัย 2 ได้ดำเนินการบันทึกและติดตามปริมาณการใช้น้ำมันเชื้อเพลิงดีเซล โดยมอบหมายให้ คณะทำงานหมวด 3 เป็นผู้รับผิดชอบในการเก็บข้อมูลและจัดทำสถิติประจำปี </t>
  </si>
  <si>
    <r>
      <t xml:space="preserve">ผลการดำเนินงานปรากฏว่า ในปี พ.ศ. 2565 มีปริมาณการใช้น้ำมันดีเซลรวมทั้งสิ้น 2,165.79 ลิตร และในปี พ.ศ. 2566 มีปริมาณการใช้น้ำมันดีเซลรวมทั้งสิ้น 1,982.74 ลิตร </t>
    </r>
    <r>
      <rPr>
        <b/>
        <sz val="18"/>
        <color theme="1"/>
        <rFont val="TH SarabunPSK"/>
        <family val="2"/>
      </rPr>
      <t>ลดลงจำนวน 183.05 ลิตร หรือคิดเป็นร้อยละ 8.45 เมื่อเทียบกับปีฐาน พ.ศ. 2565</t>
    </r>
  </si>
  <si>
    <r>
      <t>เมื่อเปรียบเทียบกับค่าเป้าหมายที่กำหนดให้ลดลงร้อยละ 5 จากปีฐาน (เป้าหมายปี 2566 เท่ากับ 2,057.50 ลิตร) พบว่า</t>
    </r>
    <r>
      <rPr>
        <b/>
        <sz val="18"/>
        <color theme="1"/>
        <rFont val="TH SarabunPSK"/>
        <family val="2"/>
      </rPr>
      <t>การใช้จริงต่ำกว่าค่าเป้าหมายจำนวน 74.76 ลิตร หรือคิดเป็นร้อยละ 3.63 ซึ่งถือว่าสามารถบรรลุเป้าหมายได้ตามที่กำหนดไว้</t>
    </r>
  </si>
  <si>
    <r>
      <t xml:space="preserve">          สำนักงานมหาวิทยาลัย 2 ได้ดำเนินการบันทึกและติดตามปริมาณการใช้น้ำมันเชื้อเพลิงแก๊สโซฮอล์ โดยมอบหมายให้ </t>
    </r>
    <r>
      <rPr>
        <b/>
        <sz val="18"/>
        <color theme="1"/>
        <rFont val="TH SarabunPSK"/>
        <family val="2"/>
      </rPr>
      <t>คณะทำงานหมวด 3</t>
    </r>
    <r>
      <rPr>
        <sz val="18"/>
        <color theme="1"/>
        <rFont val="TH SarabunPSK"/>
        <family val="2"/>
      </rPr>
      <t xml:space="preserve"> เป็นผู้รับผิดชอบในการเก็บรวบรวมและจัดทำสถิติประจำปี </t>
    </r>
  </si>
  <si>
    <r>
      <t xml:space="preserve">ผลการดำเนินงานปรากฏว่า ในปี พ.ศ. 2565 มีปริมาณการใช้แก๊สโซฮอล์รวมทั้งสิ้น </t>
    </r>
    <r>
      <rPr>
        <b/>
        <sz val="18"/>
        <color theme="1"/>
        <rFont val="TH SarabunPSK"/>
        <family val="2"/>
      </rPr>
      <t>687.32 ลิตร</t>
    </r>
    <r>
      <rPr>
        <sz val="18"/>
        <color theme="1"/>
        <rFont val="TH SarabunPSK"/>
        <family val="2"/>
      </rPr>
      <t xml:space="preserve"> และในปี พ.ศ. 2566 มีปริมาณการใช้แก๊สโซฮอล์รวมทั้งสิ้น </t>
    </r>
    <r>
      <rPr>
        <b/>
        <sz val="18"/>
        <color theme="1"/>
        <rFont val="TH SarabunPSK"/>
        <family val="2"/>
      </rPr>
      <t>451.14 ลิตร</t>
    </r>
    <r>
      <rPr>
        <sz val="18"/>
        <color theme="1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>ลดลงจำนวน 236.18 ลิตร หรือคิดเป็นร้อยละ 34.36</t>
    </r>
  </si>
  <si>
    <r>
      <t xml:space="preserve">เมื่อเปรียบเทียบกับค่าเป้าหมายที่กำหนดให้ลดลงไม่น้อยกว่าร้อยละ 5 จากปีฐาน (เป้าหมายปี 2566 เท่ากับ </t>
    </r>
    <r>
      <rPr>
        <b/>
        <sz val="18"/>
        <color theme="1"/>
        <rFont val="TH SarabunPSK"/>
        <family val="2"/>
      </rPr>
      <t>652.95 ลิตร</t>
    </r>
    <r>
      <rPr>
        <sz val="18"/>
        <color theme="1"/>
        <rFont val="TH SarabunPSK"/>
        <family val="2"/>
      </rPr>
      <t>) พบว่า</t>
    </r>
    <r>
      <rPr>
        <b/>
        <sz val="18"/>
        <color theme="1"/>
        <rFont val="TH SarabunPSK"/>
        <family val="2"/>
      </rPr>
      <t xml:space="preserve">ปริมาณการใช้จริงต่ำกว่าค่าเป้าหมายจำนวน 201.81 ลิตร </t>
    </r>
  </si>
  <si>
    <r>
      <t xml:space="preserve">หรือคิดเป็นร้อยละ 30.9 จึงถือว่า </t>
    </r>
    <r>
      <rPr>
        <b/>
        <sz val="18"/>
        <color theme="1"/>
        <rFont val="TH SarabunPSK"/>
        <family val="2"/>
      </rPr>
      <t>บรรลุเป้าหมาย</t>
    </r>
    <r>
      <rPr>
        <sz val="18"/>
        <color theme="1"/>
        <rFont val="TH SarabunPSK"/>
        <family val="2"/>
      </rPr>
      <t xml:space="preserve"> ตามเกณฑ์สำนักงานสีเขียว</t>
    </r>
  </si>
  <si>
    <r>
      <t>ซึ่งเป็นสาเหตุหลักที่</t>
    </r>
    <r>
      <rPr>
        <b/>
        <sz val="18"/>
        <color theme="1"/>
        <rFont val="TH SarabunPSK"/>
        <family val="2"/>
      </rPr>
      <t>ทำให้ภาพรวมตลอดทั้งปีไม่บรรลุเป้าหมาย</t>
    </r>
    <r>
      <rPr>
        <sz val="18"/>
        <color theme="1"/>
        <rFont val="TH SarabunPSK"/>
        <family val="2"/>
      </rPr>
      <t xml:space="preserve"> แม้ปริมาณขยะรวมจะลดลงไม่มาก แต่เมื่อเทียบกับจำนวนพนักงานที่เพิ่มขึ้นจาก 87 คน เป็น 92 คน (เพิ่มขึ้น ~5.7%) </t>
    </r>
  </si>
  <si>
    <t xml:space="preserve">          3.) บุคลากรมีความละเลยในเรื่อง การใช้ทรัพยากร</t>
  </si>
  <si>
    <r>
      <t xml:space="preserve">          สำนักงานมหาวิทยาลัย 2 ได้จัดให้มีการบันทึกปริมาณเศษอาหารที่เกิดขึ้นจากการดำเนินงานภายในอาคาร โดยมอบหมายให้ </t>
    </r>
    <r>
      <rPr>
        <b/>
        <sz val="18"/>
        <color theme="1"/>
        <rFont val="TH SarabunPSK"/>
        <family val="2"/>
      </rPr>
      <t>คณะทำงานหมวด 3</t>
    </r>
    <r>
      <rPr>
        <sz val="18"/>
        <color theme="1"/>
        <rFont val="TH SarabunPSK"/>
        <family val="2"/>
      </rPr>
      <t xml:space="preserve"> ทำหน้าที่ในการจัดเก็บและรวบรวมข้อมูลรายเดือน พร้อมทั้งจัดทำสถิติประจำปี </t>
    </r>
  </si>
  <si>
    <t>1) การปรับปรุงระบบการจัดการอาหารและการควบคุมปริมาณการจัดเลี้ยง ส่งผลให้เศษอาหารโดยรวมลดลง</t>
  </si>
  <si>
    <t xml:space="preserve">          ปี พ.ศ. 2565 มีปริมาณเศษอาหารรวมทั้งสิ้น 9,729 กิโลกรัม (เฉลี่ย 111.83 กิโลกรัมต่อคนต่อปี) และ ปี พ.ศ. 2566 มีปริมาณเศษอาหารรวมทั้งสิ้น 9,045 กิโลกรัม (เฉลี่ย 98.32 กิโลกรัมต่อคนต่อปี)</t>
  </si>
  <si>
    <r>
      <t xml:space="preserve">          เมื่อเปรียบเทียบระหว่างปี พ.ศ. 2565 และปี พ.ศ. 2566 พบว่า</t>
    </r>
    <r>
      <rPr>
        <b/>
        <sz val="18"/>
        <color theme="1"/>
        <rFont val="TH SarabunPSK"/>
        <family val="2"/>
      </rPr>
      <t>ปริมาณเศษอาหารลดลง</t>
    </r>
    <r>
      <rPr>
        <sz val="18"/>
        <color theme="1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>684 กิโลกรัม</t>
    </r>
    <r>
      <rPr>
        <sz val="18"/>
        <color theme="1"/>
        <rFont val="TH SarabunPSK"/>
        <family val="2"/>
      </rPr>
      <t xml:space="preserve"> หรือร้อยละ </t>
    </r>
    <r>
      <rPr>
        <b/>
        <sz val="18"/>
        <color theme="1"/>
        <rFont val="TH SarabunPSK"/>
        <family val="2"/>
      </rPr>
      <t>7.03</t>
    </r>
    <r>
      <rPr>
        <sz val="18"/>
        <color theme="1"/>
        <rFont val="TH SarabunPSK"/>
        <family val="2"/>
      </rPr>
      <t xml:space="preserve"> </t>
    </r>
  </si>
  <si>
    <r>
      <t>พบว่า</t>
    </r>
    <r>
      <rPr>
        <b/>
        <sz val="18"/>
        <color theme="1"/>
        <rFont val="TH SarabunPSK"/>
        <family val="2"/>
      </rPr>
      <t>ปริมาณเศษอาหารจริงต่ำกว่าค่าเป้าหมาย 197.55 กิโลกรัม หรือร้อยละ 2.14 จึงถือว่า บรรลุเป้าหมาย</t>
    </r>
    <r>
      <rPr>
        <sz val="18"/>
        <color theme="1"/>
        <rFont val="TH SarabunPSK"/>
        <family val="2"/>
      </rPr>
      <t xml:space="preserve"> ตามเกณฑ์สำนักงานสีเขียว</t>
    </r>
  </si>
  <si>
    <t>2) มีบางเดือนที่ปริมาณเศษอาหารเพิ่มขึ้น อาทิ เดือนมกราคม กุมภาพันธ์ เมษายน สิงหาคม และธันวาคม ซึ่งอาจเกิดจากการจัดกิจกรรมภายในที่มีจำนวนผู้เข้าร่วมมากกว่าปกติ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</si>
</sst>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000"/>
  </numFmts>
  <fonts count="53">
    <font>
      <sz val="12"/>
      <color theme="1"/>
      <name val="Calibri"/>
      <family val="2"/>
      <scheme val="minor"/>
    </font>
    <font>
      <sz val="16"/>
      <color theme="1"/>
      <name val="AngsanaUPC"/>
      <family val="2"/>
      <charset val="222"/>
    </font>
    <font>
      <sz val="16"/>
      <color theme="1"/>
      <name val="AngsanaUPC"/>
      <family val="2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u/>
      <sz val="12"/>
      <color theme="11"/>
      <name val="Calibri"/>
      <family val="2"/>
      <scheme val="minor"/>
    </font>
    <font>
      <sz val="16"/>
      <color theme="1"/>
      <name val="TH SarabunPSK"/>
      <family val="2"/>
    </font>
    <font>
      <u/>
      <sz val="12"/>
      <color theme="10"/>
      <name val="Calibri"/>
      <family val="2"/>
      <scheme val="minor"/>
    </font>
    <font>
      <sz val="11"/>
      <color indexed="8"/>
      <name val="Tahoma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2"/>
      <name val="Eucrosi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  <charset val="222"/>
    </font>
    <font>
      <sz val="12"/>
      <name val="CordiaUPC"/>
      <family val="2"/>
      <charset val="222"/>
    </font>
    <font>
      <sz val="12"/>
      <name val="AngsanaUPC"/>
      <family val="1"/>
    </font>
    <font>
      <u/>
      <sz val="12"/>
      <color theme="10"/>
      <name val="CordiaUPC"/>
      <family val="2"/>
      <charset val="222"/>
    </font>
    <font>
      <b/>
      <sz val="16"/>
      <color theme="1"/>
      <name val="TH SarabunPSK"/>
      <family val="2"/>
    </font>
    <font>
      <sz val="16"/>
      <color theme="1"/>
      <name val="AngsanaUPC"/>
      <family val="2"/>
      <charset val="222"/>
    </font>
    <font>
      <sz val="12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sz val="18"/>
      <name val="TH SarabunPSK"/>
      <family val="2"/>
    </font>
    <font>
      <b/>
      <u/>
      <vertAlign val="superscript"/>
      <sz val="18"/>
      <color theme="1"/>
      <name val="TH SarabunPSK"/>
      <family val="2"/>
    </font>
    <font>
      <b/>
      <sz val="24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color rgb="FF000000"/>
      <name val="TH SarabunPSK"/>
      <family val="2"/>
    </font>
    <font>
      <sz val="11"/>
      <color theme="1"/>
      <name val="TH SarabunPSK"/>
      <family val="2"/>
    </font>
    <font>
      <b/>
      <u/>
      <sz val="20"/>
      <color rgb="FF000000"/>
      <name val="TH SarabunPSK"/>
      <family val="2"/>
    </font>
    <font>
      <b/>
      <vertAlign val="superscript"/>
      <sz val="20"/>
      <color rgb="FF000000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b/>
      <vertAlign val="superscript"/>
      <sz val="18"/>
      <color rgb="FF000000"/>
      <name val="TH SarabunPSK"/>
      <family val="2"/>
    </font>
    <font>
      <sz val="18"/>
      <color rgb="FF212529"/>
      <name val="TH SarabunPSK"/>
      <family val="2"/>
    </font>
    <font>
      <vertAlign val="superscript"/>
      <sz val="18"/>
      <color rgb="FF000000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3"/>
      <name val="TH SarabunPSK"/>
      <family val="2"/>
    </font>
    <font>
      <b/>
      <sz val="18"/>
      <color rgb="FF0070C0"/>
      <name val="TH SarabunPSK"/>
      <family val="2"/>
    </font>
    <font>
      <sz val="20"/>
      <color theme="1"/>
      <name val="TH SarabunPSK"/>
      <family val="2"/>
    </font>
    <font>
      <sz val="20"/>
      <color rgb="FF212529"/>
      <name val="TH SarabunPSK"/>
      <family val="2"/>
    </font>
    <font>
      <b/>
      <sz val="22"/>
      <color rgb="FF000000"/>
      <name val="TH SarabunPSK"/>
      <family val="2"/>
    </font>
    <font>
      <b/>
      <sz val="20"/>
      <color rgb="FFFF0000"/>
      <name val="TH SarabunPSK"/>
      <family val="2"/>
    </font>
    <font>
      <b/>
      <u/>
      <sz val="20"/>
      <color theme="1"/>
      <name val="TH SarabunPSK"/>
      <family val="2"/>
    </font>
    <font>
      <u/>
      <sz val="18"/>
      <color theme="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4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0" fontId="12" fillId="0" borderId="0"/>
    <xf numFmtId="0" fontId="12" fillId="0" borderId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43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3" fillId="0" borderId="0"/>
    <xf numFmtId="0" fontId="14" fillId="0" borderId="0"/>
    <xf numFmtId="164" fontId="11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5" fillId="0" borderId="0"/>
    <xf numFmtId="164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164" fontId="6" fillId="0" borderId="0" applyFont="0" applyFill="0" applyBorder="0" applyAlignment="0" applyProtection="0"/>
    <xf numFmtId="0" fontId="17" fillId="0" borderId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1" fillId="0" borderId="0"/>
    <xf numFmtId="0" fontId="16" fillId="0" borderId="0"/>
    <xf numFmtId="43" fontId="14" fillId="0" borderId="0" applyFont="0" applyFill="0" applyBorder="0" applyAlignment="0" applyProtection="0"/>
    <xf numFmtId="0" fontId="14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  <xf numFmtId="0" fontId="2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2" fontId="6" fillId="0" borderId="0" applyFill="0" applyProtection="0"/>
    <xf numFmtId="164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" fillId="0" borderId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88">
    <xf numFmtId="0" fontId="0" fillId="0" borderId="0" xfId="0"/>
    <xf numFmtId="0" fontId="8" fillId="0" borderId="0" xfId="0" applyFont="1"/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" fontId="8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65" fontId="19" fillId="0" borderId="0" xfId="159" applyNumberFormat="1" applyFont="1" applyFill="1" applyBorder="1" applyAlignment="1">
      <alignment horizontal="center" vertical="center"/>
    </xf>
    <xf numFmtId="165" fontId="19" fillId="0" borderId="0" xfId="159" applyNumberFormat="1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26" fillId="0" borderId="0" xfId="0" applyFont="1"/>
    <xf numFmtId="0" fontId="23" fillId="0" borderId="0" xfId="0" applyFont="1"/>
    <xf numFmtId="0" fontId="22" fillId="0" borderId="0" xfId="0" applyFont="1" applyAlignment="1">
      <alignment horizontal="right"/>
    </xf>
    <xf numFmtId="0" fontId="22" fillId="11" borderId="0" xfId="0" applyFont="1" applyFill="1"/>
    <xf numFmtId="0" fontId="23" fillId="0" borderId="14" xfId="0" applyFont="1" applyBorder="1" applyAlignment="1">
      <alignment horizontal="center"/>
    </xf>
    <xf numFmtId="1" fontId="23" fillId="0" borderId="9" xfId="159" applyNumberFormat="1" applyFont="1" applyBorder="1" applyAlignment="1">
      <alignment horizontal="center" vertical="center"/>
    </xf>
    <xf numFmtId="1" fontId="23" fillId="0" borderId="9" xfId="0" applyNumberFormat="1" applyFont="1" applyBorder="1" applyAlignment="1">
      <alignment horizontal="center"/>
    </xf>
    <xf numFmtId="1" fontId="23" fillId="0" borderId="3" xfId="159" applyNumberFormat="1" applyFont="1" applyBorder="1" applyAlignment="1">
      <alignment horizontal="center"/>
    </xf>
    <xf numFmtId="2" fontId="23" fillId="0" borderId="3" xfId="0" applyNumberFormat="1" applyFont="1" applyBorder="1" applyAlignment="1">
      <alignment horizontal="center"/>
    </xf>
    <xf numFmtId="10" fontId="23" fillId="0" borderId="4" xfId="0" applyNumberFormat="1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1" fontId="23" fillId="0" borderId="12" xfId="159" applyNumberFormat="1" applyFont="1" applyBorder="1" applyAlignment="1">
      <alignment horizontal="center" vertical="center"/>
    </xf>
    <xf numFmtId="1" fontId="23" fillId="0" borderId="11" xfId="0" applyNumberFormat="1" applyFont="1" applyBorder="1" applyAlignment="1">
      <alignment horizontal="center"/>
    </xf>
    <xf numFmtId="1" fontId="23" fillId="0" borderId="7" xfId="159" applyNumberFormat="1" applyFont="1" applyBorder="1" applyAlignment="1">
      <alignment horizontal="center"/>
    </xf>
    <xf numFmtId="2" fontId="28" fillId="0" borderId="7" xfId="0" applyNumberFormat="1" applyFont="1" applyBorder="1" applyAlignment="1">
      <alignment horizontal="center"/>
    </xf>
    <xf numFmtId="10" fontId="28" fillId="0" borderId="8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10" fontId="23" fillId="0" borderId="8" xfId="0" applyNumberFormat="1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" fontId="23" fillId="0" borderId="10" xfId="159" applyNumberFormat="1" applyFont="1" applyBorder="1" applyAlignment="1">
      <alignment horizontal="center" vertical="center"/>
    </xf>
    <xf numFmtId="1" fontId="23" fillId="0" borderId="5" xfId="159" applyNumberFormat="1" applyFont="1" applyBorder="1" applyAlignment="1">
      <alignment horizontal="center" vertical="center"/>
    </xf>
    <xf numFmtId="1" fontId="23" fillId="0" borderId="5" xfId="0" applyNumberFormat="1" applyFont="1" applyBorder="1" applyAlignment="1">
      <alignment horizontal="center"/>
    </xf>
    <xf numFmtId="1" fontId="23" fillId="0" borderId="5" xfId="159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10" fontId="28" fillId="0" borderId="6" xfId="0" applyNumberFormat="1" applyFont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1" fontId="22" fillId="14" borderId="11" xfId="159" applyNumberFormat="1" applyFont="1" applyFill="1" applyBorder="1" applyAlignment="1">
      <alignment horizontal="center" vertical="center"/>
    </xf>
    <xf numFmtId="1" fontId="22" fillId="13" borderId="7" xfId="159" applyNumberFormat="1" applyFont="1" applyFill="1" applyBorder="1" applyAlignment="1">
      <alignment horizontal="center" vertical="center"/>
    </xf>
    <xf numFmtId="1" fontId="22" fillId="15" borderId="7" xfId="159" applyNumberFormat="1" applyFont="1" applyFill="1" applyBorder="1" applyAlignment="1">
      <alignment horizontal="center"/>
    </xf>
    <xf numFmtId="1" fontId="22" fillId="16" borderId="7" xfId="159" applyNumberFormat="1" applyFont="1" applyFill="1" applyBorder="1" applyAlignment="1">
      <alignment horizontal="center"/>
    </xf>
    <xf numFmtId="1" fontId="22" fillId="19" borderId="7" xfId="159" applyNumberFormat="1" applyFont="1" applyFill="1" applyBorder="1" applyAlignment="1">
      <alignment horizontal="center"/>
    </xf>
    <xf numFmtId="2" fontId="27" fillId="12" borderId="3" xfId="0" applyNumberFormat="1" applyFont="1" applyFill="1" applyBorder="1" applyAlignment="1">
      <alignment horizontal="center" vertical="center"/>
    </xf>
    <xf numFmtId="10" fontId="22" fillId="2" borderId="4" xfId="0" applyNumberFormat="1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/>
    </xf>
    <xf numFmtId="1" fontId="22" fillId="5" borderId="10" xfId="159" applyNumberFormat="1" applyFont="1" applyFill="1" applyBorder="1" applyAlignment="1">
      <alignment horizontal="center" vertical="center"/>
    </xf>
    <xf numFmtId="1" fontId="22" fillId="10" borderId="10" xfId="159" applyNumberFormat="1" applyFont="1" applyFill="1" applyBorder="1" applyAlignment="1">
      <alignment horizontal="center" vertical="center"/>
    </xf>
    <xf numFmtId="1" fontId="22" fillId="17" borderId="10" xfId="159" applyNumberFormat="1" applyFont="1" applyFill="1" applyBorder="1" applyAlignment="1">
      <alignment horizontal="center" vertical="center"/>
    </xf>
    <xf numFmtId="1" fontId="22" fillId="18" borderId="10" xfId="159" applyNumberFormat="1" applyFont="1" applyFill="1" applyBorder="1" applyAlignment="1">
      <alignment horizontal="center" vertical="center"/>
    </xf>
    <xf numFmtId="1" fontId="22" fillId="6" borderId="5" xfId="159" applyNumberFormat="1" applyFont="1" applyFill="1" applyBorder="1" applyAlignment="1">
      <alignment horizontal="center"/>
    </xf>
    <xf numFmtId="2" fontId="29" fillId="0" borderId="7" xfId="0" applyNumberFormat="1" applyFont="1" applyBorder="1" applyAlignment="1">
      <alignment horizontal="center"/>
    </xf>
    <xf numFmtId="2" fontId="28" fillId="0" borderId="3" xfId="0" applyNumberFormat="1" applyFont="1" applyBorder="1" applyAlignment="1">
      <alignment horizontal="center"/>
    </xf>
    <xf numFmtId="10" fontId="28" fillId="0" borderId="4" xfId="0" applyNumberFormat="1" applyFont="1" applyBorder="1" applyAlignment="1">
      <alignment horizontal="center"/>
    </xf>
    <xf numFmtId="2" fontId="23" fillId="0" borderId="5" xfId="0" applyNumberFormat="1" applyFont="1" applyBorder="1" applyAlignment="1">
      <alignment horizontal="center"/>
    </xf>
    <xf numFmtId="10" fontId="23" fillId="0" borderId="6" xfId="0" applyNumberFormat="1" applyFont="1" applyBorder="1" applyAlignment="1">
      <alignment horizontal="center"/>
    </xf>
    <xf numFmtId="0" fontId="22" fillId="14" borderId="24" xfId="0" applyFont="1" applyFill="1" applyBorder="1" applyAlignment="1">
      <alignment horizontal="center" wrapText="1"/>
    </xf>
    <xf numFmtId="0" fontId="19" fillId="0" borderId="0" xfId="0" applyFont="1" applyAlignment="1">
      <alignment horizontal="left"/>
    </xf>
    <xf numFmtId="0" fontId="22" fillId="4" borderId="7" xfId="0" applyFont="1" applyFill="1" applyBorder="1" applyAlignment="1">
      <alignment horizontal="center" wrapText="1"/>
    </xf>
    <xf numFmtId="0" fontId="22" fillId="17" borderId="7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1" fontId="22" fillId="3" borderId="7" xfId="159" applyNumberFormat="1" applyFont="1" applyFill="1" applyBorder="1" applyAlignment="1">
      <alignment horizontal="center"/>
    </xf>
    <xf numFmtId="1" fontId="22" fillId="3" borderId="10" xfId="159" applyNumberFormat="1" applyFont="1" applyFill="1" applyBorder="1" applyAlignment="1">
      <alignment horizontal="center" vertical="center"/>
    </xf>
    <xf numFmtId="1" fontId="22" fillId="17" borderId="7" xfId="159" applyNumberFormat="1" applyFont="1" applyFill="1" applyBorder="1" applyAlignment="1">
      <alignment horizontal="center"/>
    </xf>
    <xf numFmtId="0" fontId="22" fillId="8" borderId="20" xfId="0" applyFont="1" applyFill="1" applyBorder="1" applyAlignment="1">
      <alignment horizontal="center" vertical="center" wrapText="1"/>
    </xf>
    <xf numFmtId="0" fontId="22" fillId="10" borderId="20" xfId="0" applyFont="1" applyFill="1" applyBorder="1" applyAlignment="1">
      <alignment horizontal="center" vertical="center" wrapText="1"/>
    </xf>
    <xf numFmtId="1" fontId="22" fillId="10" borderId="7" xfId="159" applyNumberFormat="1" applyFont="1" applyFill="1" applyBorder="1" applyAlignment="1">
      <alignment horizontal="center"/>
    </xf>
    <xf numFmtId="1" fontId="22" fillId="8" borderId="7" xfId="159" applyNumberFormat="1" applyFont="1" applyFill="1" applyBorder="1" applyAlignment="1">
      <alignment horizontal="center"/>
    </xf>
    <xf numFmtId="1" fontId="22" fillId="8" borderId="10" xfId="159" applyNumberFormat="1" applyFont="1" applyFill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0" fontId="22" fillId="14" borderId="10" xfId="0" applyFont="1" applyFill="1" applyBorder="1" applyAlignment="1">
      <alignment horizontal="center"/>
    </xf>
    <xf numFmtId="0" fontId="22" fillId="13" borderId="5" xfId="0" applyFont="1" applyFill="1" applyBorder="1" applyAlignment="1">
      <alignment horizontal="center"/>
    </xf>
    <xf numFmtId="0" fontId="22" fillId="15" borderId="10" xfId="0" applyFont="1" applyFill="1" applyBorder="1" applyAlignment="1">
      <alignment horizontal="center"/>
    </xf>
    <xf numFmtId="0" fontId="22" fillId="16" borderId="5" xfId="0" applyFont="1" applyFill="1" applyBorder="1" applyAlignment="1">
      <alignment horizontal="center"/>
    </xf>
    <xf numFmtId="0" fontId="32" fillId="22" borderId="2" xfId="0" applyFont="1" applyFill="1" applyBorder="1" applyAlignment="1">
      <alignment horizontal="center" vertical="center"/>
    </xf>
    <xf numFmtId="0" fontId="34" fillId="0" borderId="0" xfId="0" applyFont="1"/>
    <xf numFmtId="0" fontId="37" fillId="9" borderId="23" xfId="0" applyFont="1" applyFill="1" applyBorder="1" applyAlignment="1">
      <alignment horizontal="center" vertical="center"/>
    </xf>
    <xf numFmtId="0" fontId="38" fillId="23" borderId="46" xfId="0" applyFont="1" applyFill="1" applyBorder="1" applyAlignment="1">
      <alignment horizontal="center" vertical="center" wrapText="1"/>
    </xf>
    <xf numFmtId="0" fontId="37" fillId="9" borderId="23" xfId="0" applyFont="1" applyFill="1" applyBorder="1" applyAlignment="1">
      <alignment horizontal="center" vertical="center" wrapText="1"/>
    </xf>
    <xf numFmtId="0" fontId="37" fillId="23" borderId="47" xfId="0" applyFont="1" applyFill="1" applyBorder="1" applyAlignment="1">
      <alignment vertical="center" wrapText="1"/>
    </xf>
    <xf numFmtId="0" fontId="38" fillId="23" borderId="48" xfId="0" applyFont="1" applyFill="1" applyBorder="1" applyAlignment="1">
      <alignment horizontal="center" vertical="center" wrapText="1"/>
    </xf>
    <xf numFmtId="0" fontId="38" fillId="23" borderId="49" xfId="0" applyFont="1" applyFill="1" applyBorder="1" applyAlignment="1">
      <alignment horizontal="center" vertical="center" wrapText="1"/>
    </xf>
    <xf numFmtId="0" fontId="38" fillId="23" borderId="50" xfId="0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horizontal="center" vertical="center"/>
    </xf>
    <xf numFmtId="0" fontId="38" fillId="23" borderId="41" xfId="0" applyFont="1" applyFill="1" applyBorder="1" applyAlignment="1">
      <alignment horizontal="center" vertical="center" wrapText="1"/>
    </xf>
    <xf numFmtId="0" fontId="37" fillId="9" borderId="23" xfId="0" applyFont="1" applyFill="1" applyBorder="1" applyAlignment="1">
      <alignment vertical="center" wrapText="1"/>
    </xf>
    <xf numFmtId="0" fontId="38" fillId="23" borderId="51" xfId="0" applyFont="1" applyFill="1" applyBorder="1" applyAlignment="1">
      <alignment vertical="center" wrapText="1"/>
    </xf>
    <xf numFmtId="0" fontId="23" fillId="23" borderId="52" xfId="0" applyFont="1" applyFill="1" applyBorder="1" applyAlignment="1">
      <alignment horizontal="center" vertical="center"/>
    </xf>
    <xf numFmtId="0" fontId="38" fillId="23" borderId="53" xfId="0" applyFont="1" applyFill="1" applyBorder="1" applyAlignment="1">
      <alignment horizontal="center" vertical="center" wrapText="1"/>
    </xf>
    <xf numFmtId="166" fontId="38" fillId="23" borderId="52" xfId="0" applyNumberFormat="1" applyFont="1" applyFill="1" applyBorder="1" applyAlignment="1">
      <alignment horizontal="center" vertical="center" wrapText="1"/>
    </xf>
    <xf numFmtId="0" fontId="38" fillId="23" borderId="54" xfId="0" applyFont="1" applyFill="1" applyBorder="1" applyAlignment="1">
      <alignment horizontal="center" vertical="center" wrapText="1"/>
    </xf>
    <xf numFmtId="164" fontId="22" fillId="9" borderId="17" xfId="0" applyNumberFormat="1" applyFont="1" applyFill="1" applyBorder="1" applyAlignment="1">
      <alignment horizontal="center" vertical="center"/>
    </xf>
    <xf numFmtId="0" fontId="38" fillId="23" borderId="55" xfId="0" applyFont="1" applyFill="1" applyBorder="1" applyAlignment="1">
      <alignment horizontal="center" vertical="center" wrapText="1"/>
    </xf>
    <xf numFmtId="0" fontId="23" fillId="23" borderId="52" xfId="0" applyFont="1" applyFill="1" applyBorder="1" applyAlignment="1">
      <alignment horizontal="center" vertical="center" wrapText="1"/>
    </xf>
    <xf numFmtId="0" fontId="37" fillId="23" borderId="56" xfId="0" applyFont="1" applyFill="1" applyBorder="1" applyAlignment="1">
      <alignment vertical="center" wrapText="1"/>
    </xf>
    <xf numFmtId="0" fontId="38" fillId="23" borderId="57" xfId="0" applyFont="1" applyFill="1" applyBorder="1" applyAlignment="1">
      <alignment horizontal="center" vertical="center" wrapText="1"/>
    </xf>
    <xf numFmtId="0" fontId="38" fillId="23" borderId="58" xfId="0" applyFont="1" applyFill="1" applyBorder="1" applyAlignment="1">
      <alignment horizontal="center" vertical="center" wrapText="1"/>
    </xf>
    <xf numFmtId="166" fontId="38" fillId="23" borderId="57" xfId="0" applyNumberFormat="1" applyFont="1" applyFill="1" applyBorder="1" applyAlignment="1">
      <alignment horizontal="center" vertical="center" wrapText="1"/>
    </xf>
    <xf numFmtId="0" fontId="38" fillId="23" borderId="59" xfId="0" applyFont="1" applyFill="1" applyBorder="1" applyAlignment="1">
      <alignment horizontal="center" vertical="center" wrapText="1"/>
    </xf>
    <xf numFmtId="164" fontId="22" fillId="9" borderId="18" xfId="0" applyNumberFormat="1" applyFont="1" applyFill="1" applyBorder="1" applyAlignment="1">
      <alignment horizontal="center" vertical="center"/>
    </xf>
    <xf numFmtId="166" fontId="38" fillId="23" borderId="48" xfId="0" applyNumberFormat="1" applyFont="1" applyFill="1" applyBorder="1" applyAlignment="1">
      <alignment horizontal="center" vertical="center" wrapText="1"/>
    </xf>
    <xf numFmtId="164" fontId="22" fillId="9" borderId="16" xfId="0" applyNumberFormat="1" applyFont="1" applyFill="1" applyBorder="1" applyAlignment="1">
      <alignment horizontal="center" vertical="center"/>
    </xf>
    <xf numFmtId="0" fontId="37" fillId="23" borderId="51" xfId="0" applyFont="1" applyFill="1" applyBorder="1" applyAlignment="1">
      <alignment vertical="center" wrapText="1"/>
    </xf>
    <xf numFmtId="0" fontId="38" fillId="23" borderId="52" xfId="0" applyFont="1" applyFill="1" applyBorder="1" applyAlignment="1">
      <alignment horizontal="center" vertical="center"/>
    </xf>
    <xf numFmtId="166" fontId="38" fillId="23" borderId="52" xfId="0" applyNumberFormat="1" applyFont="1" applyFill="1" applyBorder="1" applyAlignment="1">
      <alignment horizontal="center" vertical="center"/>
    </xf>
    <xf numFmtId="0" fontId="38" fillId="23" borderId="52" xfId="0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vertical="center" wrapText="1"/>
    </xf>
    <xf numFmtId="0" fontId="37" fillId="23" borderId="60" xfId="0" applyFont="1" applyFill="1" applyBorder="1" applyAlignment="1">
      <alignment vertical="center" wrapText="1"/>
    </xf>
    <xf numFmtId="0" fontId="23" fillId="23" borderId="61" xfId="0" applyFont="1" applyFill="1" applyBorder="1" applyAlignment="1">
      <alignment horizontal="center" vertical="center" wrapText="1"/>
    </xf>
    <xf numFmtId="0" fontId="38" fillId="23" borderId="53" xfId="0" applyFont="1" applyFill="1" applyBorder="1" applyAlignment="1">
      <alignment horizontal="center" vertical="center"/>
    </xf>
    <xf numFmtId="0" fontId="37" fillId="8" borderId="17" xfId="0" applyFont="1" applyFill="1" applyBorder="1" applyAlignment="1">
      <alignment horizontal="center" vertical="center" wrapText="1"/>
    </xf>
    <xf numFmtId="0" fontId="38" fillId="8" borderId="62" xfId="0" applyFont="1" applyFill="1" applyBorder="1" applyAlignment="1">
      <alignment vertical="center" wrapText="1"/>
    </xf>
    <xf numFmtId="4" fontId="41" fillId="8" borderId="1" xfId="0" applyNumberFormat="1" applyFont="1" applyFill="1" applyBorder="1" applyAlignment="1">
      <alignment horizontal="center" vertical="center" wrapText="1"/>
    </xf>
    <xf numFmtId="164" fontId="22" fillId="8" borderId="17" xfId="0" applyNumberFormat="1" applyFont="1" applyFill="1" applyBorder="1" applyAlignment="1">
      <alignment horizontal="center" vertical="center"/>
    </xf>
    <xf numFmtId="0" fontId="37" fillId="21" borderId="18" xfId="0" applyFont="1" applyFill="1" applyBorder="1" applyAlignment="1">
      <alignment horizontal="center" vertical="center" wrapText="1"/>
    </xf>
    <xf numFmtId="0" fontId="38" fillId="23" borderId="63" xfId="0" applyFont="1" applyFill="1" applyBorder="1" applyAlignment="1">
      <alignment wrapText="1"/>
    </xf>
    <xf numFmtId="164" fontId="22" fillId="21" borderId="17" xfId="0" applyNumberFormat="1" applyFont="1" applyFill="1" applyBorder="1" applyAlignment="1">
      <alignment horizontal="center" vertical="top"/>
    </xf>
    <xf numFmtId="0" fontId="37" fillId="21" borderId="23" xfId="0" applyFont="1" applyFill="1" applyBorder="1" applyAlignment="1">
      <alignment horizontal="center" vertical="center" wrapText="1"/>
    </xf>
    <xf numFmtId="0" fontId="38" fillId="23" borderId="51" xfId="0" applyFont="1" applyFill="1" applyBorder="1" applyAlignment="1">
      <alignment wrapText="1"/>
    </xf>
    <xf numFmtId="0" fontId="37" fillId="21" borderId="31" xfId="0" applyFont="1" applyFill="1" applyBorder="1" applyAlignment="1">
      <alignment vertical="center" wrapText="1"/>
    </xf>
    <xf numFmtId="0" fontId="38" fillId="23" borderId="65" xfId="0" applyFont="1" applyFill="1" applyBorder="1"/>
    <xf numFmtId="0" fontId="38" fillId="23" borderId="67" xfId="0" applyFont="1" applyFill="1" applyBorder="1" applyAlignment="1">
      <alignment horizontal="center" vertical="center"/>
    </xf>
    <xf numFmtId="166" fontId="38" fillId="23" borderId="66" xfId="0" applyNumberFormat="1" applyFont="1" applyFill="1" applyBorder="1" applyAlignment="1">
      <alignment horizontal="center" vertical="center" wrapText="1"/>
    </xf>
    <xf numFmtId="0" fontId="38" fillId="23" borderId="68" xfId="0" applyFont="1" applyFill="1" applyBorder="1" applyAlignment="1">
      <alignment horizontal="center" vertical="center" wrapText="1"/>
    </xf>
    <xf numFmtId="164" fontId="22" fillId="21" borderId="15" xfId="0" applyNumberFormat="1" applyFont="1" applyFill="1" applyBorder="1" applyAlignment="1">
      <alignment horizontal="center" vertical="top"/>
    </xf>
    <xf numFmtId="0" fontId="38" fillId="23" borderId="26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/>
    </xf>
    <xf numFmtId="164" fontId="44" fillId="9" borderId="23" xfId="159" applyFont="1" applyFill="1" applyBorder="1" applyAlignment="1">
      <alignment horizontal="center" vertical="center"/>
    </xf>
    <xf numFmtId="0" fontId="44" fillId="8" borderId="23" xfId="0" applyFont="1" applyFill="1" applyBorder="1" applyAlignment="1">
      <alignment horizontal="center" vertical="center"/>
    </xf>
    <xf numFmtId="164" fontId="44" fillId="8" borderId="23" xfId="159" applyFont="1" applyFill="1" applyBorder="1" applyAlignment="1">
      <alignment horizontal="center" vertical="center"/>
    </xf>
    <xf numFmtId="0" fontId="44" fillId="21" borderId="23" xfId="0" applyFont="1" applyFill="1" applyBorder="1" applyAlignment="1">
      <alignment horizontal="center" vertical="center"/>
    </xf>
    <xf numFmtId="164" fontId="44" fillId="21" borderId="23" xfId="159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164" fontId="31" fillId="19" borderId="2" xfId="159" applyFont="1" applyFill="1" applyBorder="1" applyAlignment="1">
      <alignment horizontal="center" vertical="center"/>
    </xf>
    <xf numFmtId="0" fontId="32" fillId="21" borderId="39" xfId="0" applyFont="1" applyFill="1" applyBorder="1" applyAlignment="1">
      <alignment horizontal="center" vertical="center"/>
    </xf>
    <xf numFmtId="164" fontId="37" fillId="17" borderId="8" xfId="159" applyFont="1" applyFill="1" applyBorder="1" applyAlignment="1">
      <alignment vertical="center"/>
    </xf>
    <xf numFmtId="164" fontId="22" fillId="17" borderId="45" xfId="159" applyFont="1" applyFill="1" applyBorder="1" applyAlignment="1">
      <alignment vertical="center"/>
    </xf>
    <xf numFmtId="164" fontId="22" fillId="17" borderId="6" xfId="159" applyFont="1" applyFill="1" applyBorder="1" applyAlignment="1">
      <alignment vertical="center"/>
    </xf>
    <xf numFmtId="0" fontId="43" fillId="17" borderId="14" xfId="0" applyFont="1" applyFill="1" applyBorder="1" applyAlignment="1">
      <alignment horizontal="center" vertical="center"/>
    </xf>
    <xf numFmtId="0" fontId="43" fillId="17" borderId="14" xfId="0" applyFont="1" applyFill="1" applyBorder="1" applyAlignment="1">
      <alignment horizontal="center" vertical="center" wrapText="1"/>
    </xf>
    <xf numFmtId="2" fontId="29" fillId="0" borderId="3" xfId="0" applyNumberFormat="1" applyFont="1" applyBorder="1" applyAlignment="1">
      <alignment horizontal="center"/>
    </xf>
    <xf numFmtId="10" fontId="29" fillId="0" borderId="4" xfId="0" applyNumberFormat="1" applyFont="1" applyBorder="1" applyAlignment="1">
      <alignment horizontal="center"/>
    </xf>
    <xf numFmtId="10" fontId="29" fillId="0" borderId="8" xfId="0" applyNumberFormat="1" applyFont="1" applyBorder="1" applyAlignment="1">
      <alignment horizontal="center"/>
    </xf>
    <xf numFmtId="2" fontId="29" fillId="0" borderId="5" xfId="0" applyNumberFormat="1" applyFont="1" applyBorder="1" applyAlignment="1">
      <alignment horizontal="center"/>
    </xf>
    <xf numFmtId="10" fontId="29" fillId="0" borderId="6" xfId="0" applyNumberFormat="1" applyFont="1" applyBorder="1" applyAlignment="1">
      <alignment horizontal="center"/>
    </xf>
    <xf numFmtId="0" fontId="37" fillId="23" borderId="40" xfId="0" applyFont="1" applyFill="1" applyBorder="1" applyAlignment="1">
      <alignment vertical="center" wrapText="1"/>
    </xf>
    <xf numFmtId="0" fontId="38" fillId="23" borderId="20" xfId="0" applyFont="1" applyFill="1" applyBorder="1" applyAlignment="1">
      <alignment horizontal="center" vertical="center" wrapText="1"/>
    </xf>
    <xf numFmtId="0" fontId="38" fillId="23" borderId="42" xfId="0" applyFont="1" applyFill="1" applyBorder="1" applyAlignment="1">
      <alignment horizontal="center" vertical="center" wrapText="1"/>
    </xf>
    <xf numFmtId="0" fontId="38" fillId="23" borderId="43" xfId="0" applyFont="1" applyFill="1" applyBorder="1" applyAlignment="1">
      <alignment horizontal="center" vertical="center" wrapText="1"/>
    </xf>
    <xf numFmtId="0" fontId="38" fillId="23" borderId="44" xfId="0" applyFont="1" applyFill="1" applyBorder="1" applyAlignment="1">
      <alignment horizontal="center" vertical="center" wrapText="1"/>
    </xf>
    <xf numFmtId="0" fontId="32" fillId="24" borderId="5" xfId="0" applyFont="1" applyFill="1" applyBorder="1" applyAlignment="1">
      <alignment horizontal="center" vertical="center" wrapText="1"/>
    </xf>
    <xf numFmtId="0" fontId="32" fillId="17" borderId="6" xfId="0" applyFont="1" applyFill="1" applyBorder="1" applyAlignment="1">
      <alignment horizontal="center" vertical="center" wrapText="1"/>
    </xf>
    <xf numFmtId="1" fontId="38" fillId="23" borderId="52" xfId="0" applyNumberFormat="1" applyFont="1" applyFill="1" applyBorder="1" applyAlignment="1">
      <alignment horizontal="center" vertical="center" wrapText="1"/>
    </xf>
    <xf numFmtId="2" fontId="8" fillId="0" borderId="0" xfId="0" applyNumberFormat="1" applyFont="1"/>
    <xf numFmtId="1" fontId="23" fillId="23" borderId="66" xfId="0" applyNumberFormat="1" applyFont="1" applyFill="1" applyBorder="1" applyAlignment="1">
      <alignment horizontal="center" vertical="center" wrapText="1"/>
    </xf>
    <xf numFmtId="1" fontId="23" fillId="23" borderId="64" xfId="0" applyNumberFormat="1" applyFont="1" applyFill="1" applyBorder="1" applyAlignment="1">
      <alignment horizontal="center" vertical="center" wrapText="1"/>
    </xf>
    <xf numFmtId="1" fontId="23" fillId="23" borderId="52" xfId="159" applyNumberFormat="1" applyFont="1" applyFill="1" applyBorder="1" applyAlignment="1">
      <alignment horizontal="center" vertical="center" wrapText="1"/>
    </xf>
    <xf numFmtId="0" fontId="39" fillId="17" borderId="21" xfId="0" applyFont="1" applyFill="1" applyBorder="1" applyAlignment="1">
      <alignment horizontal="center" vertical="center"/>
    </xf>
    <xf numFmtId="1" fontId="23" fillId="23" borderId="52" xfId="0" applyNumberFormat="1" applyFont="1" applyFill="1" applyBorder="1" applyAlignment="1">
      <alignment horizontal="center" vertical="center" wrapText="1"/>
    </xf>
    <xf numFmtId="2" fontId="23" fillId="0" borderId="9" xfId="159" applyNumberFormat="1" applyFont="1" applyBorder="1" applyAlignment="1">
      <alignment horizontal="center" vertical="center"/>
    </xf>
    <xf numFmtId="2" fontId="23" fillId="0" borderId="12" xfId="159" applyNumberFormat="1" applyFont="1" applyBorder="1" applyAlignment="1">
      <alignment horizontal="center" vertical="center"/>
    </xf>
    <xf numFmtId="2" fontId="23" fillId="0" borderId="10" xfId="159" applyNumberFormat="1" applyFont="1" applyBorder="1" applyAlignment="1">
      <alignment horizontal="center" vertical="center"/>
    </xf>
    <xf numFmtId="2" fontId="23" fillId="0" borderId="5" xfId="159" applyNumberFormat="1" applyFont="1" applyBorder="1" applyAlignment="1">
      <alignment horizontal="center" vertical="center"/>
    </xf>
    <xf numFmtId="2" fontId="46" fillId="12" borderId="3" xfId="0" applyNumberFormat="1" applyFont="1" applyFill="1" applyBorder="1" applyAlignment="1">
      <alignment horizontal="center" vertical="center"/>
    </xf>
    <xf numFmtId="1" fontId="23" fillId="0" borderId="11" xfId="159" applyNumberFormat="1" applyFont="1" applyBorder="1" applyAlignment="1">
      <alignment horizontal="center" vertical="center"/>
    </xf>
    <xf numFmtId="10" fontId="23" fillId="0" borderId="9" xfId="159" applyNumberFormat="1" applyFont="1" applyBorder="1" applyAlignment="1">
      <alignment horizontal="center" vertical="center"/>
    </xf>
    <xf numFmtId="10" fontId="23" fillId="0" borderId="11" xfId="159" applyNumberFormat="1" applyFont="1" applyBorder="1" applyAlignment="1">
      <alignment horizontal="center" vertical="center"/>
    </xf>
    <xf numFmtId="10" fontId="23" fillId="0" borderId="5" xfId="159" applyNumberFormat="1" applyFont="1" applyBorder="1" applyAlignment="1">
      <alignment horizontal="center" vertical="center"/>
    </xf>
    <xf numFmtId="1" fontId="28" fillId="0" borderId="11" xfId="159" applyNumberFormat="1" applyFont="1" applyBorder="1" applyAlignment="1">
      <alignment horizontal="center" vertical="center"/>
    </xf>
    <xf numFmtId="10" fontId="28" fillId="0" borderId="11" xfId="159" applyNumberFormat="1" applyFont="1" applyBorder="1" applyAlignment="1">
      <alignment horizontal="center" vertical="center"/>
    </xf>
    <xf numFmtId="1" fontId="22" fillId="12" borderId="5" xfId="159" applyNumberFormat="1" applyFont="1" applyFill="1" applyBorder="1" applyAlignment="1">
      <alignment horizontal="center" vertical="center"/>
    </xf>
    <xf numFmtId="10" fontId="23" fillId="2" borderId="5" xfId="159" applyNumberFormat="1" applyFont="1" applyFill="1" applyBorder="1" applyAlignment="1">
      <alignment horizontal="center" vertical="center"/>
    </xf>
    <xf numFmtId="165" fontId="23" fillId="0" borderId="9" xfId="159" applyNumberFormat="1" applyFont="1" applyBorder="1" applyAlignment="1">
      <alignment horizontal="center" vertical="center"/>
    </xf>
    <xf numFmtId="165" fontId="23" fillId="0" borderId="12" xfId="159" applyNumberFormat="1" applyFont="1" applyBorder="1" applyAlignment="1">
      <alignment horizontal="center" vertical="center"/>
    </xf>
    <xf numFmtId="165" fontId="23" fillId="0" borderId="11" xfId="159" applyNumberFormat="1" applyFont="1" applyBorder="1" applyAlignment="1">
      <alignment horizontal="center" vertical="center"/>
    </xf>
    <xf numFmtId="165" fontId="23" fillId="0" borderId="10" xfId="159" applyNumberFormat="1" applyFont="1" applyBorder="1" applyAlignment="1">
      <alignment horizontal="center" vertical="center"/>
    </xf>
    <xf numFmtId="165" fontId="23" fillId="0" borderId="5" xfId="159" applyNumberFormat="1" applyFont="1" applyBorder="1" applyAlignment="1">
      <alignment horizontal="center" vertical="center"/>
    </xf>
    <xf numFmtId="165" fontId="22" fillId="14" borderId="11" xfId="159" applyNumberFormat="1" applyFont="1" applyFill="1" applyBorder="1" applyAlignment="1">
      <alignment horizontal="center" vertical="center"/>
    </xf>
    <xf numFmtId="165" fontId="22" fillId="4" borderId="7" xfId="159" applyNumberFormat="1" applyFont="1" applyFill="1" applyBorder="1" applyAlignment="1">
      <alignment horizontal="center" vertical="center"/>
    </xf>
    <xf numFmtId="165" fontId="22" fillId="14" borderId="10" xfId="159" applyNumberFormat="1" applyFont="1" applyFill="1" applyBorder="1" applyAlignment="1">
      <alignment horizontal="center" vertical="center"/>
    </xf>
    <xf numFmtId="165" fontId="22" fillId="4" borderId="10" xfId="159" applyNumberFormat="1" applyFont="1" applyFill="1" applyBorder="1" applyAlignment="1">
      <alignment horizontal="center" vertical="center"/>
    </xf>
    <xf numFmtId="9" fontId="23" fillId="0" borderId="9" xfId="243" applyFont="1" applyBorder="1" applyAlignment="1">
      <alignment horizontal="center" vertical="center"/>
    </xf>
    <xf numFmtId="9" fontId="23" fillId="0" borderId="11" xfId="243" applyFont="1" applyBorder="1" applyAlignment="1">
      <alignment horizontal="center" vertical="center"/>
    </xf>
    <xf numFmtId="9" fontId="23" fillId="0" borderId="5" xfId="243" applyFont="1" applyBorder="1" applyAlignment="1">
      <alignment horizontal="center" vertical="center"/>
    </xf>
    <xf numFmtId="10" fontId="23" fillId="0" borderId="9" xfId="243" applyNumberFormat="1" applyFont="1" applyBorder="1" applyAlignment="1">
      <alignment horizontal="center" vertical="center"/>
    </xf>
    <xf numFmtId="10" fontId="23" fillId="0" borderId="11" xfId="243" applyNumberFormat="1" applyFont="1" applyBorder="1" applyAlignment="1">
      <alignment horizontal="center" vertical="center"/>
    </xf>
    <xf numFmtId="10" fontId="23" fillId="0" borderId="5" xfId="243" applyNumberFormat="1" applyFont="1" applyBorder="1" applyAlignment="1">
      <alignment horizontal="center" vertical="center"/>
    </xf>
    <xf numFmtId="10" fontId="22" fillId="2" borderId="7" xfId="243" applyNumberFormat="1" applyFont="1" applyFill="1" applyBorder="1" applyAlignment="1">
      <alignment horizontal="center" vertical="center"/>
    </xf>
    <xf numFmtId="165" fontId="22" fillId="12" borderId="3" xfId="159" applyNumberFormat="1" applyFont="1" applyFill="1" applyBorder="1" applyAlignment="1">
      <alignment horizontal="center" vertical="center"/>
    </xf>
    <xf numFmtId="10" fontId="22" fillId="2" borderId="3" xfId="243" applyNumberFormat="1" applyFont="1" applyFill="1" applyBorder="1" applyAlignment="1">
      <alignment horizontal="center" vertical="center"/>
    </xf>
    <xf numFmtId="165" fontId="28" fillId="0" borderId="9" xfId="159" applyNumberFormat="1" applyFont="1" applyBorder="1" applyAlignment="1">
      <alignment horizontal="center" vertical="center"/>
    </xf>
    <xf numFmtId="10" fontId="28" fillId="0" borderId="9" xfId="243" applyNumberFormat="1" applyFont="1" applyBorder="1" applyAlignment="1">
      <alignment horizontal="center" vertical="center"/>
    </xf>
    <xf numFmtId="165" fontId="28" fillId="0" borderId="11" xfId="159" applyNumberFormat="1" applyFont="1" applyBorder="1" applyAlignment="1">
      <alignment horizontal="center" vertical="center"/>
    </xf>
    <xf numFmtId="10" fontId="28" fillId="0" borderId="11" xfId="243" applyNumberFormat="1" applyFont="1" applyBorder="1" applyAlignment="1">
      <alignment horizontal="center" vertical="center"/>
    </xf>
    <xf numFmtId="165" fontId="23" fillId="0" borderId="3" xfId="159" applyNumberFormat="1" applyFont="1" applyBorder="1" applyAlignment="1">
      <alignment horizontal="center"/>
    </xf>
    <xf numFmtId="165" fontId="28" fillId="0" borderId="3" xfId="159" applyNumberFormat="1" applyFont="1" applyBorder="1" applyAlignment="1">
      <alignment horizontal="center"/>
    </xf>
    <xf numFmtId="165" fontId="23" fillId="0" borderId="7" xfId="159" applyNumberFormat="1" applyFont="1" applyBorder="1" applyAlignment="1">
      <alignment horizontal="center"/>
    </xf>
    <xf numFmtId="165" fontId="28" fillId="0" borderId="7" xfId="159" applyNumberFormat="1" applyFont="1" applyBorder="1" applyAlignment="1">
      <alignment horizontal="center"/>
    </xf>
    <xf numFmtId="165" fontId="23" fillId="0" borderId="5" xfId="159" applyNumberFormat="1" applyFont="1" applyBorder="1" applyAlignment="1">
      <alignment horizontal="center"/>
    </xf>
    <xf numFmtId="165" fontId="22" fillId="19" borderId="7" xfId="159" applyNumberFormat="1" applyFont="1" applyFill="1" applyBorder="1" applyAlignment="1">
      <alignment horizontal="center"/>
    </xf>
    <xf numFmtId="165" fontId="27" fillId="12" borderId="3" xfId="159" applyNumberFormat="1" applyFont="1" applyFill="1" applyBorder="1" applyAlignment="1">
      <alignment horizontal="center" vertical="center"/>
    </xf>
    <xf numFmtId="165" fontId="22" fillId="6" borderId="5" xfId="159" applyNumberFormat="1" applyFont="1" applyFill="1" applyBorder="1" applyAlignment="1">
      <alignment horizontal="center"/>
    </xf>
    <xf numFmtId="1" fontId="22" fillId="12" borderId="7" xfId="159" applyNumberFormat="1" applyFont="1" applyFill="1" applyBorder="1" applyAlignment="1">
      <alignment horizontal="center" vertical="center"/>
    </xf>
    <xf numFmtId="9" fontId="22" fillId="13" borderId="7" xfId="243" applyFont="1" applyFill="1" applyBorder="1" applyAlignment="1">
      <alignment horizontal="center" vertical="center"/>
    </xf>
    <xf numFmtId="1" fontId="28" fillId="0" borderId="5" xfId="159" applyNumberFormat="1" applyFont="1" applyBorder="1" applyAlignment="1">
      <alignment horizontal="center" vertical="center"/>
    </xf>
    <xf numFmtId="10" fontId="28" fillId="0" borderId="5" xfId="243" applyNumberFormat="1" applyFont="1" applyBorder="1" applyAlignment="1">
      <alignment horizontal="center" vertical="center"/>
    </xf>
    <xf numFmtId="9" fontId="22" fillId="2" borderId="7" xfId="243" applyFont="1" applyFill="1" applyBorder="1" applyAlignment="1">
      <alignment horizontal="center" vertical="center"/>
    </xf>
    <xf numFmtId="9" fontId="28" fillId="0" borderId="11" xfId="243" applyFont="1" applyBorder="1" applyAlignment="1">
      <alignment horizontal="center" vertical="center"/>
    </xf>
    <xf numFmtId="9" fontId="28" fillId="0" borderId="5" xfId="243" applyFont="1" applyBorder="1" applyAlignment="1">
      <alignment horizontal="center" vertical="center"/>
    </xf>
    <xf numFmtId="165" fontId="22" fillId="13" borderId="7" xfId="159" applyNumberFormat="1" applyFont="1" applyFill="1" applyBorder="1" applyAlignment="1">
      <alignment horizontal="center" vertical="center"/>
    </xf>
    <xf numFmtId="165" fontId="22" fillId="12" borderId="7" xfId="159" applyNumberFormat="1" applyFont="1" applyFill="1" applyBorder="1" applyAlignment="1">
      <alignment horizontal="center" vertical="center"/>
    </xf>
    <xf numFmtId="9" fontId="23" fillId="0" borderId="4" xfId="0" applyNumberFormat="1" applyFont="1" applyBorder="1" applyAlignment="1">
      <alignment horizontal="center"/>
    </xf>
    <xf numFmtId="9" fontId="23" fillId="0" borderId="45" xfId="0" applyNumberFormat="1" applyFont="1" applyBorder="1" applyAlignment="1">
      <alignment horizontal="center"/>
    </xf>
    <xf numFmtId="9" fontId="23" fillId="0" borderId="6" xfId="0" applyNumberFormat="1" applyFont="1" applyBorder="1" applyAlignment="1">
      <alignment horizontal="center"/>
    </xf>
    <xf numFmtId="9" fontId="22" fillId="2" borderId="4" xfId="0" applyNumberFormat="1" applyFont="1" applyFill="1" applyBorder="1" applyAlignment="1">
      <alignment horizontal="center" vertical="center"/>
    </xf>
    <xf numFmtId="1" fontId="29" fillId="0" borderId="3" xfId="0" applyNumberFormat="1" applyFont="1" applyBorder="1" applyAlignment="1">
      <alignment horizontal="center"/>
    </xf>
    <xf numFmtId="1" fontId="29" fillId="0" borderId="7" xfId="0" applyNumberFormat="1" applyFont="1" applyBorder="1" applyAlignment="1">
      <alignment horizontal="center"/>
    </xf>
    <xf numFmtId="1" fontId="28" fillId="0" borderId="7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2" fontId="23" fillId="0" borderId="11" xfId="159" applyNumberFormat="1" applyFont="1" applyBorder="1" applyAlignment="1">
      <alignment horizontal="center" vertical="center"/>
    </xf>
    <xf numFmtId="2" fontId="28" fillId="0" borderId="9" xfId="159" applyNumberFormat="1" applyFont="1" applyBorder="1" applyAlignment="1">
      <alignment horizontal="center" vertical="center"/>
    </xf>
    <xf numFmtId="2" fontId="28" fillId="0" borderId="11" xfId="159" applyNumberFormat="1" applyFont="1" applyBorder="1" applyAlignment="1">
      <alignment horizontal="center" vertical="center"/>
    </xf>
    <xf numFmtId="2" fontId="22" fillId="12" borderId="7" xfId="159" applyNumberFormat="1" applyFont="1" applyFill="1" applyBorder="1" applyAlignment="1">
      <alignment horizontal="center" vertical="center"/>
    </xf>
    <xf numFmtId="2" fontId="22" fillId="14" borderId="11" xfId="159" applyNumberFormat="1" applyFont="1" applyFill="1" applyBorder="1" applyAlignment="1">
      <alignment horizontal="center" vertical="center"/>
    </xf>
    <xf numFmtId="2" fontId="22" fillId="13" borderId="7" xfId="159" applyNumberFormat="1" applyFont="1" applyFill="1" applyBorder="1" applyAlignment="1">
      <alignment horizontal="center" vertical="center"/>
    </xf>
    <xf numFmtId="2" fontId="22" fillId="5" borderId="10" xfId="159" applyNumberFormat="1" applyFont="1" applyFill="1" applyBorder="1" applyAlignment="1">
      <alignment horizontal="center" vertical="center"/>
    </xf>
    <xf numFmtId="2" fontId="22" fillId="10" borderId="10" xfId="159" applyNumberFormat="1" applyFont="1" applyFill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/>
    </xf>
    <xf numFmtId="1" fontId="46" fillId="12" borderId="3" xfId="0" applyNumberFormat="1" applyFont="1" applyFill="1" applyBorder="1" applyAlignment="1">
      <alignment horizontal="center" vertical="center"/>
    </xf>
    <xf numFmtId="9" fontId="28" fillId="0" borderId="4" xfId="243" applyFont="1" applyBorder="1" applyAlignment="1">
      <alignment horizontal="center"/>
    </xf>
    <xf numFmtId="9" fontId="28" fillId="0" borderId="8" xfId="243" applyFont="1" applyBorder="1" applyAlignment="1">
      <alignment horizontal="center"/>
    </xf>
    <xf numFmtId="9" fontId="29" fillId="0" borderId="8" xfId="243" applyFont="1" applyBorder="1" applyAlignment="1">
      <alignment horizontal="center"/>
    </xf>
    <xf numFmtId="9" fontId="28" fillId="0" borderId="6" xfId="243" applyFont="1" applyBorder="1" applyAlignment="1">
      <alignment horizontal="center"/>
    </xf>
    <xf numFmtId="9" fontId="22" fillId="2" borderId="4" xfId="243" applyFont="1" applyFill="1" applyBorder="1" applyAlignment="1">
      <alignment horizontal="center" vertical="center"/>
    </xf>
    <xf numFmtId="0" fontId="32" fillId="21" borderId="2" xfId="0" applyFont="1" applyFill="1" applyBorder="1" applyAlignment="1">
      <alignment horizontal="center" vertical="center"/>
    </xf>
    <xf numFmtId="164" fontId="25" fillId="18" borderId="88" xfId="159" applyFont="1" applyFill="1" applyBorder="1" applyAlignment="1">
      <alignment horizontal="center" vertical="center" wrapText="1"/>
    </xf>
    <xf numFmtId="10" fontId="25" fillId="18" borderId="80" xfId="243" applyNumberFormat="1" applyFont="1" applyFill="1" applyBorder="1" applyAlignment="1">
      <alignment horizontal="center" vertical="center" wrapText="1"/>
    </xf>
    <xf numFmtId="164" fontId="25" fillId="18" borderId="80" xfId="159" applyFont="1" applyFill="1" applyBorder="1" applyAlignment="1">
      <alignment horizontal="center" vertical="center" wrapText="1"/>
    </xf>
    <xf numFmtId="10" fontId="25" fillId="2" borderId="82" xfId="243" applyNumberFormat="1" applyFont="1" applyFill="1" applyBorder="1" applyAlignment="1">
      <alignment horizontal="center" vertical="center" wrapText="1"/>
    </xf>
    <xf numFmtId="0" fontId="33" fillId="23" borderId="20" xfId="0" applyFont="1" applyFill="1" applyBorder="1" applyAlignment="1">
      <alignment horizontal="center" vertical="center" wrapText="1"/>
    </xf>
    <xf numFmtId="0" fontId="33" fillId="23" borderId="48" xfId="0" applyFont="1" applyFill="1" applyBorder="1" applyAlignment="1">
      <alignment horizontal="center" vertical="center" wrapText="1"/>
    </xf>
    <xf numFmtId="0" fontId="47" fillId="23" borderId="52" xfId="0" applyFont="1" applyFill="1" applyBorder="1" applyAlignment="1">
      <alignment horizontal="center" vertical="center"/>
    </xf>
    <xf numFmtId="0" fontId="47" fillId="23" borderId="52" xfId="0" applyFont="1" applyFill="1" applyBorder="1" applyAlignment="1">
      <alignment horizontal="center" vertical="center" wrapText="1"/>
    </xf>
    <xf numFmtId="0" fontId="33" fillId="23" borderId="57" xfId="0" applyFont="1" applyFill="1" applyBorder="1" applyAlignment="1">
      <alignment horizontal="center" vertical="center" wrapText="1"/>
    </xf>
    <xf numFmtId="164" fontId="47" fillId="23" borderId="52" xfId="159" applyFont="1" applyFill="1" applyBorder="1" applyAlignment="1">
      <alignment horizontal="center" vertical="center" wrapText="1"/>
    </xf>
    <xf numFmtId="10" fontId="47" fillId="23" borderId="52" xfId="243" applyNumberFormat="1" applyFont="1" applyFill="1" applyBorder="1" applyAlignment="1">
      <alignment horizontal="center" vertical="center" wrapText="1"/>
    </xf>
    <xf numFmtId="164" fontId="33" fillId="23" borderId="52" xfId="159" applyFont="1" applyFill="1" applyBorder="1" applyAlignment="1">
      <alignment horizontal="center" vertical="center"/>
    </xf>
    <xf numFmtId="10" fontId="33" fillId="23" borderId="52" xfId="243" applyNumberFormat="1" applyFont="1" applyFill="1" applyBorder="1" applyAlignment="1">
      <alignment horizontal="center" vertical="center"/>
    </xf>
    <xf numFmtId="164" fontId="33" fillId="23" borderId="52" xfId="159" applyFont="1" applyFill="1" applyBorder="1" applyAlignment="1">
      <alignment horizontal="center" vertical="center" wrapText="1"/>
    </xf>
    <xf numFmtId="10" fontId="33" fillId="23" borderId="52" xfId="243" applyNumberFormat="1" applyFont="1" applyFill="1" applyBorder="1" applyAlignment="1">
      <alignment horizontal="center" vertical="center" wrapText="1"/>
    </xf>
    <xf numFmtId="164" fontId="47" fillId="23" borderId="61" xfId="159" applyFont="1" applyFill="1" applyBorder="1" applyAlignment="1">
      <alignment horizontal="center" vertical="center" wrapText="1"/>
    </xf>
    <xf numFmtId="10" fontId="47" fillId="23" borderId="61" xfId="243" applyNumberFormat="1" applyFont="1" applyFill="1" applyBorder="1" applyAlignment="1">
      <alignment horizontal="center" vertical="center" wrapText="1"/>
    </xf>
    <xf numFmtId="164" fontId="48" fillId="8" borderId="1" xfId="159" applyFont="1" applyFill="1" applyBorder="1" applyAlignment="1">
      <alignment horizontal="center" vertical="center" wrapText="1"/>
    </xf>
    <xf numFmtId="10" fontId="48" fillId="8" borderId="1" xfId="243" applyNumberFormat="1" applyFont="1" applyFill="1" applyBorder="1" applyAlignment="1">
      <alignment horizontal="center" vertical="center" wrapText="1"/>
    </xf>
    <xf numFmtId="164" fontId="47" fillId="23" borderId="64" xfId="159" applyFont="1" applyFill="1" applyBorder="1" applyAlignment="1">
      <alignment horizontal="center" vertical="center" wrapText="1"/>
    </xf>
    <xf numFmtId="10" fontId="47" fillId="23" borderId="64" xfId="243" applyNumberFormat="1" applyFont="1" applyFill="1" applyBorder="1" applyAlignment="1">
      <alignment horizontal="center" vertical="center" wrapText="1"/>
    </xf>
    <xf numFmtId="164" fontId="47" fillId="23" borderId="66" xfId="159" applyFont="1" applyFill="1" applyBorder="1" applyAlignment="1">
      <alignment horizontal="center" vertical="center" wrapText="1"/>
    </xf>
    <xf numFmtId="10" fontId="47" fillId="23" borderId="66" xfId="243" applyNumberFormat="1" applyFont="1" applyFill="1" applyBorder="1" applyAlignment="1">
      <alignment horizontal="center" vertical="center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86" xfId="0" applyFont="1" applyFill="1" applyBorder="1" applyAlignment="1">
      <alignment horizontal="center" vertical="center" wrapText="1"/>
    </xf>
    <xf numFmtId="0" fontId="33" fillId="24" borderId="83" xfId="0" applyFont="1" applyFill="1" applyBorder="1" applyAlignment="1">
      <alignment horizontal="center" vertical="center" wrapText="1"/>
    </xf>
    <xf numFmtId="0" fontId="33" fillId="24" borderId="85" xfId="0" applyFont="1" applyFill="1" applyBorder="1" applyAlignment="1">
      <alignment horizontal="center" vertical="center" wrapText="1"/>
    </xf>
    <xf numFmtId="0" fontId="33" fillId="24" borderId="86" xfId="0" applyFont="1" applyFill="1" applyBorder="1" applyAlignment="1">
      <alignment horizontal="center" vertical="center" wrapText="1"/>
    </xf>
    <xf numFmtId="0" fontId="33" fillId="24" borderId="87" xfId="0" applyFont="1" applyFill="1" applyBorder="1" applyAlignment="1">
      <alignment horizontal="center" vertical="center" wrapText="1"/>
    </xf>
    <xf numFmtId="0" fontId="33" fillId="24" borderId="45" xfId="0" applyFont="1" applyFill="1" applyBorder="1" applyAlignment="1">
      <alignment horizontal="center" vertical="center" wrapText="1"/>
    </xf>
    <xf numFmtId="0" fontId="33" fillId="24" borderId="84" xfId="0" applyFont="1" applyFill="1" applyBorder="1" applyAlignment="1">
      <alignment horizontal="center" vertical="center" wrapText="1"/>
    </xf>
    <xf numFmtId="164" fontId="25" fillId="12" borderId="80" xfId="159" applyFont="1" applyFill="1" applyBorder="1" applyAlignment="1">
      <alignment horizontal="center" vertical="center" wrapText="1"/>
    </xf>
    <xf numFmtId="0" fontId="25" fillId="19" borderId="2" xfId="0" applyFont="1" applyFill="1" applyBorder="1" applyAlignment="1">
      <alignment horizontal="center" vertical="center"/>
    </xf>
    <xf numFmtId="0" fontId="25" fillId="19" borderId="13" xfId="0" applyFont="1" applyFill="1" applyBorder="1" applyAlignment="1">
      <alignment horizontal="center" vertical="center"/>
    </xf>
    <xf numFmtId="0" fontId="25" fillId="19" borderId="80" xfId="0" applyFont="1" applyFill="1" applyBorder="1" applyAlignment="1">
      <alignment horizontal="center" vertical="center"/>
    </xf>
    <xf numFmtId="0" fontId="25" fillId="19" borderId="82" xfId="0" applyFont="1" applyFill="1" applyBorder="1" applyAlignment="1">
      <alignment horizontal="center" vertical="center"/>
    </xf>
    <xf numFmtId="0" fontId="47" fillId="9" borderId="11" xfId="0" applyFont="1" applyFill="1" applyBorder="1" applyAlignment="1">
      <alignment horizontal="center" vertical="center"/>
    </xf>
    <xf numFmtId="164" fontId="47" fillId="9" borderId="7" xfId="0" applyNumberFormat="1" applyFont="1" applyFill="1" applyBorder="1" applyAlignment="1">
      <alignment horizontal="center" vertical="center"/>
    </xf>
    <xf numFmtId="10" fontId="47" fillId="9" borderId="7" xfId="243" applyNumberFormat="1" applyFont="1" applyFill="1" applyBorder="1" applyAlignment="1">
      <alignment horizontal="center" vertical="center"/>
    </xf>
    <xf numFmtId="10" fontId="47" fillId="9" borderId="8" xfId="243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/>
    </xf>
    <xf numFmtId="164" fontId="47" fillId="8" borderId="1" xfId="0" applyNumberFormat="1" applyFont="1" applyFill="1" applyBorder="1" applyAlignment="1">
      <alignment horizontal="center" vertical="center"/>
    </xf>
    <xf numFmtId="10" fontId="47" fillId="8" borderId="1" xfId="243" applyNumberFormat="1" applyFont="1" applyFill="1" applyBorder="1" applyAlignment="1">
      <alignment horizontal="center" vertical="center"/>
    </xf>
    <xf numFmtId="10" fontId="47" fillId="8" borderId="45" xfId="243" applyNumberFormat="1" applyFont="1" applyFill="1" applyBorder="1" applyAlignment="1">
      <alignment horizontal="center" vertical="center"/>
    </xf>
    <xf numFmtId="0" fontId="47" fillId="21" borderId="89" xfId="0" applyFont="1" applyFill="1" applyBorder="1" applyAlignment="1">
      <alignment horizontal="center" vertical="center"/>
    </xf>
    <xf numFmtId="164" fontId="47" fillId="21" borderId="90" xfId="0" applyNumberFormat="1" applyFont="1" applyFill="1" applyBorder="1" applyAlignment="1">
      <alignment horizontal="center" vertical="center"/>
    </xf>
    <xf numFmtId="10" fontId="47" fillId="21" borderId="90" xfId="243" applyNumberFormat="1" applyFont="1" applyFill="1" applyBorder="1" applyAlignment="1">
      <alignment horizontal="center" vertical="center"/>
    </xf>
    <xf numFmtId="10" fontId="47" fillId="21" borderId="91" xfId="243" applyNumberFormat="1" applyFont="1" applyFill="1" applyBorder="1" applyAlignment="1">
      <alignment horizontal="center" vertical="center"/>
    </xf>
    <xf numFmtId="164" fontId="25" fillId="2" borderId="80" xfId="0" applyNumberFormat="1" applyFont="1" applyFill="1" applyBorder="1" applyAlignment="1">
      <alignment horizontal="center" vertical="center"/>
    </xf>
    <xf numFmtId="10" fontId="25" fillId="2" borderId="80" xfId="243" applyNumberFormat="1" applyFont="1" applyFill="1" applyBorder="1" applyAlignment="1">
      <alignment horizontal="center" vertical="center"/>
    </xf>
    <xf numFmtId="164" fontId="50" fillId="2" borderId="80" xfId="0" applyNumberFormat="1" applyFont="1" applyFill="1" applyBorder="1" applyAlignment="1">
      <alignment horizontal="center" vertical="center"/>
    </xf>
    <xf numFmtId="10" fontId="50" fillId="2" borderId="82" xfId="243" applyNumberFormat="1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left" vertical="center"/>
    </xf>
    <xf numFmtId="0" fontId="25" fillId="8" borderId="17" xfId="0" applyFont="1" applyFill="1" applyBorder="1" applyAlignment="1">
      <alignment horizontal="left" vertical="center"/>
    </xf>
    <xf numFmtId="0" fontId="25" fillId="21" borderId="18" xfId="0" applyFont="1" applyFill="1" applyBorder="1" applyAlignment="1">
      <alignment horizontal="left" vertical="center" wrapText="1"/>
    </xf>
    <xf numFmtId="0" fontId="51" fillId="0" borderId="0" xfId="0" applyFont="1"/>
    <xf numFmtId="0" fontId="47" fillId="0" borderId="0" xfId="0" applyFont="1"/>
    <xf numFmtId="9" fontId="48" fillId="8" borderId="1" xfId="243" applyFont="1" applyFill="1" applyBorder="1" applyAlignment="1">
      <alignment horizontal="center" vertical="center" wrapText="1"/>
    </xf>
    <xf numFmtId="0" fontId="25" fillId="0" borderId="0" xfId="0" applyFont="1"/>
    <xf numFmtId="0" fontId="52" fillId="0" borderId="0" xfId="0" applyFont="1"/>
    <xf numFmtId="0" fontId="22" fillId="2" borderId="33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13" borderId="29" xfId="0" applyFont="1" applyFill="1" applyBorder="1" applyAlignment="1">
      <alignment horizontal="center" vertical="center" wrapText="1"/>
    </xf>
    <xf numFmtId="0" fontId="22" fillId="13" borderId="28" xfId="0" applyFont="1" applyFill="1" applyBorder="1" applyAlignment="1">
      <alignment horizontal="center" vertical="center" wrapText="1"/>
    </xf>
    <xf numFmtId="2" fontId="27" fillId="7" borderId="25" xfId="0" applyNumberFormat="1" applyFont="1" applyFill="1" applyBorder="1" applyAlignment="1">
      <alignment horizontal="center" vertical="center"/>
    </xf>
    <xf numFmtId="2" fontId="27" fillId="7" borderId="26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2" fillId="20" borderId="27" xfId="0" applyFont="1" applyFill="1" applyBorder="1" applyAlignment="1">
      <alignment horizontal="center" wrapText="1"/>
    </xf>
    <xf numFmtId="0" fontId="22" fillId="20" borderId="28" xfId="0" applyFont="1" applyFill="1" applyBorder="1" applyAlignment="1">
      <alignment horizontal="center" wrapText="1"/>
    </xf>
    <xf numFmtId="0" fontId="22" fillId="15" borderId="29" xfId="0" applyFont="1" applyFill="1" applyBorder="1" applyAlignment="1">
      <alignment horizontal="center" vertical="center" wrapText="1"/>
    </xf>
    <xf numFmtId="0" fontId="22" fillId="15" borderId="28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0" fontId="22" fillId="19" borderId="22" xfId="0" applyFont="1" applyFill="1" applyBorder="1" applyAlignment="1">
      <alignment horizontal="center" vertical="center" wrapText="1"/>
    </xf>
    <xf numFmtId="0" fontId="22" fillId="19" borderId="32" xfId="0" applyFont="1" applyFill="1" applyBorder="1" applyAlignment="1">
      <alignment horizontal="center" vertical="center" wrapText="1"/>
    </xf>
    <xf numFmtId="0" fontId="22" fillId="12" borderId="22" xfId="0" applyFont="1" applyFill="1" applyBorder="1" applyAlignment="1">
      <alignment horizontal="center" vertical="center" wrapText="1"/>
    </xf>
    <xf numFmtId="0" fontId="22" fillId="12" borderId="32" xfId="0" applyFont="1" applyFill="1" applyBorder="1" applyAlignment="1">
      <alignment horizontal="center" vertical="center" wrapText="1"/>
    </xf>
    <xf numFmtId="165" fontId="27" fillId="21" borderId="25" xfId="159" applyNumberFormat="1" applyFont="1" applyFill="1" applyBorder="1" applyAlignment="1">
      <alignment horizontal="center" vertical="center"/>
    </xf>
    <xf numFmtId="165" fontId="27" fillId="21" borderId="10" xfId="159" applyNumberFormat="1" applyFont="1" applyFill="1" applyBorder="1" applyAlignment="1">
      <alignment horizontal="center" vertical="center"/>
    </xf>
    <xf numFmtId="0" fontId="22" fillId="7" borderId="23" xfId="0" applyFont="1" applyFill="1" applyBorder="1" applyAlignment="1">
      <alignment horizontal="center" vertical="center"/>
    </xf>
    <xf numFmtId="0" fontId="22" fillId="19" borderId="20" xfId="0" applyFont="1" applyFill="1" applyBorder="1" applyAlignment="1">
      <alignment horizontal="center" vertical="center" wrapText="1"/>
    </xf>
    <xf numFmtId="0" fontId="22" fillId="1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21" borderId="29" xfId="0" applyFont="1" applyFill="1" applyBorder="1" applyAlignment="1">
      <alignment horizontal="center" vertical="center" wrapText="1"/>
    </xf>
    <xf numFmtId="0" fontId="22" fillId="21" borderId="28" xfId="0" applyFont="1" applyFill="1" applyBorder="1" applyAlignment="1">
      <alignment horizontal="center" vertical="center" wrapText="1"/>
    </xf>
    <xf numFmtId="0" fontId="22" fillId="21" borderId="36" xfId="0" applyFont="1" applyFill="1" applyBorder="1" applyAlignment="1">
      <alignment horizontal="center" vertical="center" wrapText="1"/>
    </xf>
    <xf numFmtId="0" fontId="22" fillId="21" borderId="11" xfId="0" applyFont="1" applyFill="1" applyBorder="1" applyAlignment="1">
      <alignment horizontal="center" vertical="center" wrapText="1"/>
    </xf>
    <xf numFmtId="2" fontId="45" fillId="7" borderId="25" xfId="0" applyNumberFormat="1" applyFont="1" applyFill="1" applyBorder="1" applyAlignment="1">
      <alignment horizontal="center" vertical="center"/>
    </xf>
    <xf numFmtId="10" fontId="44" fillId="21" borderId="72" xfId="243" applyNumberFormat="1" applyFont="1" applyFill="1" applyBorder="1" applyAlignment="1">
      <alignment horizontal="center" vertical="center"/>
    </xf>
    <xf numFmtId="10" fontId="44" fillId="21" borderId="44" xfId="243" applyNumberFormat="1" applyFont="1" applyFill="1" applyBorder="1" applyAlignment="1">
      <alignment horizontal="center" vertical="center"/>
    </xf>
    <xf numFmtId="0" fontId="44" fillId="21" borderId="0" xfId="0" applyFont="1" applyFill="1" applyAlignment="1">
      <alignment horizontal="center" vertical="center"/>
    </xf>
    <xf numFmtId="0" fontId="44" fillId="21" borderId="44" xfId="0" applyFont="1" applyFill="1" applyBorder="1" applyAlignment="1">
      <alignment horizontal="center" vertical="center"/>
    </xf>
    <xf numFmtId="10" fontId="31" fillId="19" borderId="37" xfId="243" applyNumberFormat="1" applyFont="1" applyFill="1" applyBorder="1" applyAlignment="1">
      <alignment horizontal="center" vertical="center"/>
    </xf>
    <xf numFmtId="10" fontId="31" fillId="19" borderId="39" xfId="243" applyNumberFormat="1" applyFont="1" applyFill="1" applyBorder="1" applyAlignment="1">
      <alignment horizontal="center" vertical="center"/>
    </xf>
    <xf numFmtId="0" fontId="31" fillId="19" borderId="38" xfId="0" applyFont="1" applyFill="1" applyBorder="1" applyAlignment="1">
      <alignment horizontal="center" vertical="center"/>
    </xf>
    <xf numFmtId="0" fontId="31" fillId="19" borderId="39" xfId="0" applyFont="1" applyFill="1" applyBorder="1" applyAlignment="1">
      <alignment horizontal="center" vertical="center"/>
    </xf>
    <xf numFmtId="0" fontId="43" fillId="17" borderId="71" xfId="0" applyFont="1" applyFill="1" applyBorder="1" applyAlignment="1">
      <alignment horizontal="center" vertical="center"/>
    </xf>
    <xf numFmtId="0" fontId="43" fillId="17" borderId="70" xfId="0" applyFont="1" applyFill="1" applyBorder="1" applyAlignment="1">
      <alignment horizontal="center" vertical="center"/>
    </xf>
    <xf numFmtId="10" fontId="44" fillId="9" borderId="72" xfId="243" applyNumberFormat="1" applyFont="1" applyFill="1" applyBorder="1" applyAlignment="1">
      <alignment horizontal="center" vertical="center"/>
    </xf>
    <xf numFmtId="10" fontId="44" fillId="9" borderId="44" xfId="243" applyNumberFormat="1" applyFont="1" applyFill="1" applyBorder="1" applyAlignment="1">
      <alignment horizontal="center" vertical="center"/>
    </xf>
    <xf numFmtId="0" fontId="44" fillId="9" borderId="0" xfId="0" applyFont="1" applyFill="1" applyAlignment="1">
      <alignment horizontal="center" vertical="center"/>
    </xf>
    <xf numFmtId="0" fontId="44" fillId="9" borderId="44" xfId="0" applyFont="1" applyFill="1" applyBorder="1" applyAlignment="1">
      <alignment horizontal="center" vertical="center"/>
    </xf>
    <xf numFmtId="10" fontId="44" fillId="8" borderId="72" xfId="243" applyNumberFormat="1" applyFont="1" applyFill="1" applyBorder="1" applyAlignment="1">
      <alignment horizontal="center" vertical="center"/>
    </xf>
    <xf numFmtId="10" fontId="44" fillId="8" borderId="44" xfId="243" applyNumberFormat="1" applyFont="1" applyFill="1" applyBorder="1" applyAlignment="1">
      <alignment horizontal="center" vertical="center"/>
    </xf>
    <xf numFmtId="0" fontId="44" fillId="8" borderId="0" xfId="0" applyFont="1" applyFill="1" applyAlignment="1">
      <alignment horizontal="center" vertical="center"/>
    </xf>
    <xf numFmtId="0" fontId="44" fillId="8" borderId="44" xfId="0" applyFont="1" applyFill="1" applyBorder="1" applyAlignment="1">
      <alignment horizontal="center" vertical="center"/>
    </xf>
    <xf numFmtId="0" fontId="31" fillId="19" borderId="0" xfId="0" applyFont="1" applyFill="1" applyAlignment="1">
      <alignment horizontal="center" vertical="center"/>
    </xf>
    <xf numFmtId="0" fontId="32" fillId="22" borderId="37" xfId="0" applyFont="1" applyFill="1" applyBorder="1" applyAlignment="1">
      <alignment horizontal="center" vertical="center"/>
    </xf>
    <xf numFmtId="0" fontId="32" fillId="22" borderId="38" xfId="0" applyFont="1" applyFill="1" applyBorder="1" applyAlignment="1">
      <alignment horizontal="center" vertical="center"/>
    </xf>
    <xf numFmtId="0" fontId="32" fillId="22" borderId="19" xfId="0" applyFont="1" applyFill="1" applyBorder="1" applyAlignment="1">
      <alignment horizontal="center" vertical="center"/>
    </xf>
    <xf numFmtId="0" fontId="32" fillId="22" borderId="13" xfId="0" applyFont="1" applyFill="1" applyBorder="1" applyAlignment="1">
      <alignment horizontal="center" vertical="center"/>
    </xf>
    <xf numFmtId="0" fontId="33" fillId="22" borderId="38" xfId="0" applyFont="1" applyFill="1" applyBorder="1" applyAlignment="1">
      <alignment horizontal="center" vertical="center"/>
    </xf>
    <xf numFmtId="0" fontId="33" fillId="22" borderId="39" xfId="0" applyFont="1" applyFill="1" applyBorder="1" applyAlignment="1">
      <alignment horizontal="center" vertical="center"/>
    </xf>
    <xf numFmtId="0" fontId="32" fillId="17" borderId="30" xfId="0" applyFont="1" applyFill="1" applyBorder="1" applyAlignment="1">
      <alignment horizontal="center" vertical="center" wrapText="1"/>
    </xf>
    <xf numFmtId="0" fontId="32" fillId="17" borderId="31" xfId="0" applyFont="1" applyFill="1" applyBorder="1" applyAlignment="1">
      <alignment horizontal="center" vertical="center" wrapText="1"/>
    </xf>
    <xf numFmtId="0" fontId="32" fillId="17" borderId="73" xfId="0" applyFont="1" applyFill="1" applyBorder="1" applyAlignment="1">
      <alignment horizontal="center" vertical="center" wrapText="1"/>
    </xf>
    <xf numFmtId="0" fontId="32" fillId="17" borderId="76" xfId="0" applyFont="1" applyFill="1" applyBorder="1" applyAlignment="1">
      <alignment horizontal="center" vertical="center" wrapText="1"/>
    </xf>
    <xf numFmtId="0" fontId="32" fillId="17" borderId="74" xfId="0" applyFont="1" applyFill="1" applyBorder="1" applyAlignment="1">
      <alignment horizontal="center" vertical="center" wrapText="1"/>
    </xf>
    <xf numFmtId="0" fontId="32" fillId="17" borderId="71" xfId="0" applyFont="1" applyFill="1" applyBorder="1" applyAlignment="1">
      <alignment horizontal="center" vertical="center" wrapText="1"/>
    </xf>
    <xf numFmtId="0" fontId="32" fillId="17" borderId="70" xfId="0" applyFont="1" applyFill="1" applyBorder="1" applyAlignment="1">
      <alignment horizontal="center" vertical="center" wrapText="1"/>
    </xf>
    <xf numFmtId="0" fontId="32" fillId="17" borderId="28" xfId="0" applyFont="1" applyFill="1" applyBorder="1" applyAlignment="1">
      <alignment horizontal="center" vertical="center" wrapText="1"/>
    </xf>
    <xf numFmtId="0" fontId="32" fillId="17" borderId="77" xfId="0" applyFont="1" applyFill="1" applyBorder="1" applyAlignment="1">
      <alignment horizontal="center" vertical="center" wrapText="1"/>
    </xf>
    <xf numFmtId="0" fontId="32" fillId="17" borderId="22" xfId="0" applyFont="1" applyFill="1" applyBorder="1" applyAlignment="1">
      <alignment horizontal="center" vertical="center" wrapText="1"/>
    </xf>
    <xf numFmtId="0" fontId="32" fillId="17" borderId="32" xfId="0" applyFont="1" applyFill="1" applyBorder="1" applyAlignment="1">
      <alignment horizontal="center" vertical="center" wrapText="1"/>
    </xf>
    <xf numFmtId="0" fontId="32" fillId="17" borderId="29" xfId="0" applyFont="1" applyFill="1" applyBorder="1" applyAlignment="1">
      <alignment horizontal="center" vertical="center" wrapText="1"/>
    </xf>
    <xf numFmtId="0" fontId="32" fillId="17" borderId="78" xfId="0" applyFont="1" applyFill="1" applyBorder="1" applyAlignment="1">
      <alignment horizontal="center" vertical="center" wrapText="1"/>
    </xf>
    <xf numFmtId="0" fontId="32" fillId="19" borderId="30" xfId="0" applyFont="1" applyFill="1" applyBorder="1" applyAlignment="1">
      <alignment horizontal="center" vertical="center" wrapText="1"/>
    </xf>
    <xf numFmtId="0" fontId="32" fillId="19" borderId="31" xfId="0" applyFont="1" applyFill="1" applyBorder="1" applyAlignment="1">
      <alignment horizontal="center" vertical="center" wrapText="1"/>
    </xf>
    <xf numFmtId="0" fontId="32" fillId="23" borderId="75" xfId="0" applyFont="1" applyFill="1" applyBorder="1" applyAlignment="1">
      <alignment horizontal="center" vertical="center" wrapText="1"/>
    </xf>
    <xf numFmtId="0" fontId="32" fillId="23" borderId="79" xfId="0" applyFont="1" applyFill="1" applyBorder="1" applyAlignment="1">
      <alignment horizontal="center" vertical="center" wrapText="1"/>
    </xf>
    <xf numFmtId="0" fontId="31" fillId="25" borderId="37" xfId="0" applyFont="1" applyFill="1" applyBorder="1" applyAlignment="1">
      <alignment horizontal="center" vertical="center"/>
    </xf>
    <xf numFmtId="0" fontId="31" fillId="25" borderId="38" xfId="0" applyFont="1" applyFill="1" applyBorder="1" applyAlignment="1">
      <alignment horizontal="center" vertical="center"/>
    </xf>
    <xf numFmtId="0" fontId="31" fillId="25" borderId="39" xfId="0" applyFont="1" applyFill="1" applyBorder="1" applyAlignment="1">
      <alignment horizontal="center" vertical="center"/>
    </xf>
    <xf numFmtId="0" fontId="43" fillId="17" borderId="69" xfId="0" applyFont="1" applyFill="1" applyBorder="1" applyAlignment="1">
      <alignment horizontal="center" vertical="center"/>
    </xf>
    <xf numFmtId="0" fontId="31" fillId="19" borderId="81" xfId="0" applyFont="1" applyFill="1" applyBorder="1" applyAlignment="1">
      <alignment horizontal="center" vertical="center"/>
    </xf>
    <xf numFmtId="0" fontId="32" fillId="21" borderId="37" xfId="0" applyFont="1" applyFill="1" applyBorder="1" applyAlignment="1">
      <alignment horizontal="center" vertical="center"/>
    </xf>
    <xf numFmtId="0" fontId="32" fillId="21" borderId="38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5" fillId="2" borderId="37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32" fillId="17" borderId="9" xfId="0" applyFont="1" applyFill="1" applyBorder="1" applyAlignment="1">
      <alignment horizontal="center" vertical="center" wrapText="1"/>
    </xf>
    <xf numFmtId="0" fontId="49" fillId="18" borderId="37" xfId="0" applyFont="1" applyFill="1" applyBorder="1" applyAlignment="1">
      <alignment horizontal="center" vertical="center" wrapText="1"/>
    </xf>
    <xf numFmtId="0" fontId="49" fillId="18" borderId="38" xfId="0" applyFont="1" applyFill="1" applyBorder="1" applyAlignment="1">
      <alignment horizontal="center" vertical="center" wrapText="1"/>
    </xf>
    <xf numFmtId="0" fontId="49" fillId="18" borderId="39" xfId="0" applyFont="1" applyFill="1" applyBorder="1" applyAlignment="1">
      <alignment horizontal="center" vertical="center" wrapText="1"/>
    </xf>
    <xf numFmtId="0" fontId="32" fillId="12" borderId="22" xfId="0" applyFont="1" applyFill="1" applyBorder="1" applyAlignment="1">
      <alignment horizontal="center" vertical="center" wrapText="1"/>
    </xf>
    <xf numFmtId="0" fontId="32" fillId="12" borderId="32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32" fillId="24" borderId="33" xfId="0" applyFont="1" applyFill="1" applyBorder="1" applyAlignment="1">
      <alignment horizontal="center" vertical="center" wrapText="1"/>
    </xf>
    <xf numFmtId="0" fontId="32" fillId="24" borderId="34" xfId="0" applyFont="1" applyFill="1" applyBorder="1" applyAlignment="1">
      <alignment horizontal="center" vertical="center" wrapText="1"/>
    </xf>
  </cellXfs>
  <cellStyles count="244">
    <cellStyle name="Comma" xfId="159" builtinId="3"/>
    <cellStyle name="Comma 10 2 5" xfId="97" xr:uid="{00000000-0005-0000-0000-000000000000}"/>
    <cellStyle name="Comma 10 2 5 2" xfId="165" xr:uid="{00000000-0005-0000-0000-000000000000}"/>
    <cellStyle name="Comma 10 2 5 3" xfId="210" xr:uid="{00000000-0005-0000-0000-000000000000}"/>
    <cellStyle name="Comma 102 3 3 2" xfId="134" xr:uid="{00000000-0005-0000-0000-000001000000}"/>
    <cellStyle name="Comma 102 3 3 2 2" xfId="189" xr:uid="{00000000-0005-0000-0000-000001000000}"/>
    <cellStyle name="Comma 106 2" xfId="105" xr:uid="{00000000-0005-0000-0000-000002000000}"/>
    <cellStyle name="Comma 106 2 2" xfId="173" xr:uid="{00000000-0005-0000-0000-000002000000}"/>
    <cellStyle name="Comma 106 2 3" xfId="214" xr:uid="{00000000-0005-0000-0000-000002000000}"/>
    <cellStyle name="Comma 107" xfId="148" xr:uid="{00000000-0005-0000-0000-000003000000}"/>
    <cellStyle name="Comma 107 2" xfId="199" xr:uid="{00000000-0005-0000-0000-000003000000}"/>
    <cellStyle name="Comma 107 3" xfId="235" xr:uid="{00000000-0005-0000-0000-000003000000}"/>
    <cellStyle name="Comma 108" xfId="149" xr:uid="{00000000-0005-0000-0000-000004000000}"/>
    <cellStyle name="Comma 108 2" xfId="200" xr:uid="{00000000-0005-0000-0000-000004000000}"/>
    <cellStyle name="Comma 108 3" xfId="236" xr:uid="{00000000-0005-0000-0000-000004000000}"/>
    <cellStyle name="Comma 110" xfId="143" xr:uid="{00000000-0005-0000-0000-000005000000}"/>
    <cellStyle name="Comma 110 2" xfId="197" xr:uid="{00000000-0005-0000-0000-000005000000}"/>
    <cellStyle name="Comma 110 3" xfId="233" xr:uid="{00000000-0005-0000-0000-000005000000}"/>
    <cellStyle name="Comma 111" xfId="145" xr:uid="{00000000-0005-0000-0000-000006000000}"/>
    <cellStyle name="Comma 111 2" xfId="198" xr:uid="{00000000-0005-0000-0000-000006000000}"/>
    <cellStyle name="Comma 111 3" xfId="234" xr:uid="{00000000-0005-0000-0000-000006000000}"/>
    <cellStyle name="Comma 112" xfId="98" xr:uid="{00000000-0005-0000-0000-000007000000}"/>
    <cellStyle name="Comma 112 2" xfId="166" xr:uid="{00000000-0005-0000-0000-000007000000}"/>
    <cellStyle name="Comma 112 3" xfId="211" xr:uid="{00000000-0005-0000-0000-000007000000}"/>
    <cellStyle name="Comma 113" xfId="121" xr:uid="{00000000-0005-0000-0000-000008000000}"/>
    <cellStyle name="Comma 113 2" xfId="182" xr:uid="{00000000-0005-0000-0000-000008000000}"/>
    <cellStyle name="Comma 113 3" xfId="222" xr:uid="{00000000-0005-0000-0000-000008000000}"/>
    <cellStyle name="Comma 116 4 2" xfId="125" xr:uid="{00000000-0005-0000-0000-000009000000}"/>
    <cellStyle name="Comma 116 4 2 2" xfId="185" xr:uid="{00000000-0005-0000-0000-000009000000}"/>
    <cellStyle name="Comma 119" xfId="138" xr:uid="{00000000-0005-0000-0000-00000A000000}"/>
    <cellStyle name="Comma 119 2" xfId="193" xr:uid="{00000000-0005-0000-0000-00000A000000}"/>
    <cellStyle name="Comma 119 3" xfId="229" xr:uid="{00000000-0005-0000-0000-00000A000000}"/>
    <cellStyle name="Comma 12" xfId="101" xr:uid="{00000000-0005-0000-0000-00000B000000}"/>
    <cellStyle name="Comma 12 2" xfId="141" xr:uid="{00000000-0005-0000-0000-00000C000000}"/>
    <cellStyle name="Comma 12 2 2" xfId="195" xr:uid="{00000000-0005-0000-0000-00000C000000}"/>
    <cellStyle name="Comma 12 2 2 3" xfId="129" xr:uid="{00000000-0005-0000-0000-00000D000000}"/>
    <cellStyle name="Comma 12 2 2 3 2" xfId="187" xr:uid="{00000000-0005-0000-0000-00000D000000}"/>
    <cellStyle name="Comma 12 2 2 3 3" xfId="225" xr:uid="{00000000-0005-0000-0000-00000D000000}"/>
    <cellStyle name="Comma 12 2 3" xfId="231" xr:uid="{00000000-0005-0000-0000-00000C000000}"/>
    <cellStyle name="Comma 12 3" xfId="169" xr:uid="{00000000-0005-0000-0000-00000B000000}"/>
    <cellStyle name="Comma 12 4" xfId="127" xr:uid="{00000000-0005-0000-0000-00000E000000}"/>
    <cellStyle name="Comma 12 4 2" xfId="186" xr:uid="{00000000-0005-0000-0000-00000E000000}"/>
    <cellStyle name="Comma 12 4 3" xfId="224" xr:uid="{00000000-0005-0000-0000-00000E000000}"/>
    <cellStyle name="Comma 12 5" xfId="212" xr:uid="{00000000-0005-0000-0000-00000B000000}"/>
    <cellStyle name="Comma 15 2 2" xfId="130" xr:uid="{00000000-0005-0000-0000-00000F000000}"/>
    <cellStyle name="Comma 15 2 2 2" xfId="188" xr:uid="{00000000-0005-0000-0000-00000F000000}"/>
    <cellStyle name="Comma 15 2 2 3" xfId="226" xr:uid="{00000000-0005-0000-0000-00000F000000}"/>
    <cellStyle name="Comma 18" xfId="119" xr:uid="{00000000-0005-0000-0000-000010000000}"/>
    <cellStyle name="Comma 18 2" xfId="181" xr:uid="{00000000-0005-0000-0000-000010000000}"/>
    <cellStyle name="Comma 18 3" xfId="221" xr:uid="{00000000-0005-0000-0000-000010000000}"/>
    <cellStyle name="Comma 18 9" xfId="123" xr:uid="{00000000-0005-0000-0000-000011000000}"/>
    <cellStyle name="Comma 18 9 2" xfId="183" xr:uid="{00000000-0005-0000-0000-000011000000}"/>
    <cellStyle name="Comma 18 9 3" xfId="223" xr:uid="{00000000-0005-0000-0000-000011000000}"/>
    <cellStyle name="Comma 2" xfId="5" xr:uid="{00000000-0005-0000-0000-000012000000}"/>
    <cellStyle name="Comma 2 13" xfId="113" xr:uid="{00000000-0005-0000-0000-000013000000}"/>
    <cellStyle name="Comma 2 13 2" xfId="178" xr:uid="{00000000-0005-0000-0000-000013000000}"/>
    <cellStyle name="Comma 2 13 3" xfId="219" xr:uid="{00000000-0005-0000-0000-000013000000}"/>
    <cellStyle name="Comma 2 2" xfId="154" xr:uid="{00000000-0005-0000-0000-000014000000}"/>
    <cellStyle name="Comma 2 2 2" xfId="117" xr:uid="{00000000-0005-0000-0000-000015000000}"/>
    <cellStyle name="Comma 2 2 2 2" xfId="180" xr:uid="{00000000-0005-0000-0000-000015000000}"/>
    <cellStyle name="Comma 2 2 2 3" xfId="107" xr:uid="{00000000-0005-0000-0000-000016000000}"/>
    <cellStyle name="Comma 2 2 2 3 2" xfId="175" xr:uid="{00000000-0005-0000-0000-000016000000}"/>
    <cellStyle name="Comma 2 2 2 3 3" xfId="216" xr:uid="{00000000-0005-0000-0000-000016000000}"/>
    <cellStyle name="Comma 2 2 2 4" xfId="220" xr:uid="{00000000-0005-0000-0000-000015000000}"/>
    <cellStyle name="Comma 2 2 3" xfId="204" xr:uid="{00000000-0005-0000-0000-000014000000}"/>
    <cellStyle name="Comma 2 2 4" xfId="240" xr:uid="{00000000-0005-0000-0000-000014000000}"/>
    <cellStyle name="Comma 2 2 8 2" xfId="124" xr:uid="{00000000-0005-0000-0000-000017000000}"/>
    <cellStyle name="Comma 2 2 8 2 2" xfId="184" xr:uid="{00000000-0005-0000-0000-000017000000}"/>
    <cellStyle name="Comma 2 3" xfId="161" xr:uid="{00000000-0005-0000-0000-000012000000}"/>
    <cellStyle name="Comma 2 3 2" xfId="109" xr:uid="{00000000-0005-0000-0000-000018000000}"/>
    <cellStyle name="Comma 2 3 2 2" xfId="176" xr:uid="{00000000-0005-0000-0000-000018000000}"/>
    <cellStyle name="Comma 2 3 2 3" xfId="217" xr:uid="{00000000-0005-0000-0000-000018000000}"/>
    <cellStyle name="Comma 2 4" xfId="208" xr:uid="{00000000-0005-0000-0000-000012000000}"/>
    <cellStyle name="Comma 37 2" xfId="93" xr:uid="{00000000-0005-0000-0000-000019000000}"/>
    <cellStyle name="Comma 37 2 2" xfId="162" xr:uid="{00000000-0005-0000-0000-000019000000}"/>
    <cellStyle name="Comma 37 2 3" xfId="209" xr:uid="{00000000-0005-0000-0000-000019000000}"/>
    <cellStyle name="Comma 37 2 4" xfId="139" xr:uid="{00000000-0005-0000-0000-00001A000000}"/>
    <cellStyle name="Comma 37 2 4 2" xfId="194" xr:uid="{00000000-0005-0000-0000-00001A000000}"/>
    <cellStyle name="Comma 37 2 4 3" xfId="230" xr:uid="{00000000-0005-0000-0000-00001A000000}"/>
    <cellStyle name="Comma 6 3 2" xfId="137" xr:uid="{00000000-0005-0000-0000-00001B000000}"/>
    <cellStyle name="Comma 6 3 2 2" xfId="192" xr:uid="{00000000-0005-0000-0000-00001B000000}"/>
    <cellStyle name="Comma 6 3 2 3" xfId="228" xr:uid="{00000000-0005-0000-0000-00001B000000}"/>
    <cellStyle name="Comma 7 2" xfId="136" xr:uid="{00000000-0005-0000-0000-00001C000000}"/>
    <cellStyle name="Comma 7 2 2" xfId="191" xr:uid="{00000000-0005-0000-0000-00001C000000}"/>
    <cellStyle name="Comma 7 2 3" xfId="227" xr:uid="{00000000-0005-0000-0000-00001C000000}"/>
    <cellStyle name="Comma 9 2 2" xfId="106" xr:uid="{00000000-0005-0000-0000-00001D000000}"/>
    <cellStyle name="Comma 9 2 2 2" xfId="174" xr:uid="{00000000-0005-0000-0000-00001D000000}"/>
    <cellStyle name="Comma 9 2 2 3" xfId="215" xr:uid="{00000000-0005-0000-0000-00001D000000}"/>
    <cellStyle name="Excel Built-in Explanatory Text" xfId="158" xr:uid="{4A616D12-88A1-4127-8AA1-9C319AD96D56}"/>
    <cellStyle name="Followed Hyperlink" xfId="75" builtinId="9" hidden="1"/>
    <cellStyle name="Followed Hyperlink" xfId="79" builtinId="9" hidden="1"/>
    <cellStyle name="Followed Hyperlink" xfId="83" builtinId="9" hidden="1"/>
    <cellStyle name="Followed Hyperlink" xfId="87" builtinId="9" hidden="1"/>
    <cellStyle name="Followed Hyperlink" xfId="91" builtinId="9" hidden="1"/>
    <cellStyle name="Followed Hyperlink" xfId="89" builtinId="9" hidden="1"/>
    <cellStyle name="Followed Hyperlink" xfId="85" builtinId="9" hidden="1"/>
    <cellStyle name="Followed Hyperlink" xfId="81" builtinId="9" hidden="1"/>
    <cellStyle name="Followed Hyperlink" xfId="77" builtinId="9" hidden="1"/>
    <cellStyle name="Followed Hyperlink" xfId="7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6" builtinId="9" hidden="1"/>
    <cellStyle name="Followed Hyperlink" xfId="57" builtinId="9" hidden="1"/>
    <cellStyle name="Followed Hyperlink" xfId="59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1" builtinId="9" hidden="1"/>
    <cellStyle name="Followed Hyperlink" xfId="69" builtinId="9" hidden="1"/>
    <cellStyle name="Followed Hyperlink" xfId="61" builtinId="9" hidden="1"/>
    <cellStyle name="Followed Hyperlink" xfId="55" builtinId="9" hidden="1"/>
    <cellStyle name="Followed Hyperlink" xfId="51" builtinId="9" hidden="1"/>
    <cellStyle name="Followed Hyperlink" xfId="47" builtinId="9" hidden="1"/>
    <cellStyle name="Followed Hyperlink" xfId="43" builtinId="9" hidden="1"/>
    <cellStyle name="Followed Hyperlink" xfId="39" builtinId="9" hidden="1"/>
    <cellStyle name="Followed Hyperlink" xfId="35" builtinId="9" hidden="1"/>
    <cellStyle name="Followed Hyperlink" xfId="31" builtinId="9" hidden="1"/>
    <cellStyle name="Followed Hyperlink" xfId="27" builtinId="9" hidden="1"/>
    <cellStyle name="Followed Hyperlink" xfId="23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19" builtinId="9" hidden="1"/>
    <cellStyle name="Followed Hyperlink" xfId="11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3" builtinId="9" hidden="1"/>
    <cellStyle name="Followed Hyperlink" xfId="6" builtinId="9" hidden="1"/>
    <cellStyle name="Followed Hyperlink" xfId="2" builtinId="9" hidden="1"/>
    <cellStyle name="Followed Hyperlink" xfId="1" builtinId="9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62" builtinId="8" hidden="1"/>
    <cellStyle name="Hyperlink" xfId="64" builtinId="8" hidden="1"/>
    <cellStyle name="Hyperlink" xfId="60" builtinId="8" hidden="1"/>
    <cellStyle name="Hyperlink" xfId="58" builtinId="8" hidden="1"/>
    <cellStyle name="Hyperlink 2 2" xfId="131" xr:uid="{00000000-0005-0000-0000-000077000000}"/>
    <cellStyle name="Normal" xfId="0" builtinId="0"/>
    <cellStyle name="Normal 10 2" xfId="92" xr:uid="{00000000-0005-0000-0000-000078000000}"/>
    <cellStyle name="Normal 10 2 2" xfId="108" xr:uid="{00000000-0005-0000-0000-000079000000}"/>
    <cellStyle name="Normal 10 3 2 2" xfId="99" xr:uid="{00000000-0005-0000-0000-00007A000000}"/>
    <cellStyle name="Normal 10 3 2 2 2" xfId="167" xr:uid="{00000000-0005-0000-0000-00007A000000}"/>
    <cellStyle name="Normal 10 3 2 2 2 2 2" xfId="103" xr:uid="{00000000-0005-0000-0000-00007B000000}"/>
    <cellStyle name="Normal 10 3 2 2 2 2 2 2" xfId="171" xr:uid="{00000000-0005-0000-0000-00007B000000}"/>
    <cellStyle name="Normal 10 3 2 2 3" xfId="100" xr:uid="{00000000-0005-0000-0000-00007C000000}"/>
    <cellStyle name="Normal 10 3 2 2 3 2" xfId="168" xr:uid="{00000000-0005-0000-0000-00007C000000}"/>
    <cellStyle name="Normal 10 6" xfId="95" xr:uid="{00000000-0005-0000-0000-00007D000000}"/>
    <cellStyle name="Normal 10 6 2" xfId="163" xr:uid="{00000000-0005-0000-0000-00007D000000}"/>
    <cellStyle name="Normal 11 2" xfId="132" xr:uid="{00000000-0005-0000-0000-00007E000000}"/>
    <cellStyle name="Normal 12 2 2 2 2" xfId="135" xr:uid="{00000000-0005-0000-0000-00007F000000}"/>
    <cellStyle name="Normal 12 2 2 2 2 2" xfId="190" xr:uid="{00000000-0005-0000-0000-00007F000000}"/>
    <cellStyle name="Normal 19" xfId="115" xr:uid="{00000000-0005-0000-0000-000080000000}"/>
    <cellStyle name="Normal 2" xfId="152" xr:uid="{00000000-0005-0000-0000-000081000000}"/>
    <cellStyle name="Normal 2 2" xfId="122" xr:uid="{00000000-0005-0000-0000-000082000000}"/>
    <cellStyle name="Normal 2 2 3" xfId="114" xr:uid="{00000000-0005-0000-0000-000083000000}"/>
    <cellStyle name="Normal 2 2 5" xfId="128" xr:uid="{00000000-0005-0000-0000-000084000000}"/>
    <cellStyle name="Normal 2 5 2" xfId="133" xr:uid="{00000000-0005-0000-0000-000085000000}"/>
    <cellStyle name="Normal 3 2" xfId="94" xr:uid="{00000000-0005-0000-0000-000086000000}"/>
    <cellStyle name="Normal 3 2 2" xfId="140" xr:uid="{00000000-0005-0000-0000-000087000000}"/>
    <cellStyle name="Normal 3 2 3" xfId="126" xr:uid="{00000000-0005-0000-0000-000088000000}"/>
    <cellStyle name="Normal 85" xfId="111" xr:uid="{00000000-0005-0000-0000-000089000000}"/>
    <cellStyle name="Normal 86" xfId="144" xr:uid="{00000000-0005-0000-0000-00008A000000}"/>
    <cellStyle name="Normal 87" xfId="146" xr:uid="{00000000-0005-0000-0000-00008B000000}"/>
    <cellStyle name="Normal 88" xfId="96" xr:uid="{00000000-0005-0000-0000-00008C000000}"/>
    <cellStyle name="Normal 88 2" xfId="164" xr:uid="{00000000-0005-0000-0000-00008C000000}"/>
    <cellStyle name="Normal 89" xfId="120" xr:uid="{00000000-0005-0000-0000-00008D000000}"/>
    <cellStyle name="Normal 92 2" xfId="116" xr:uid="{00000000-0005-0000-0000-00008E000000}"/>
    <cellStyle name="Normal 92 2 2" xfId="179" xr:uid="{00000000-0005-0000-0000-00008E000000}"/>
    <cellStyle name="Normal 94" xfId="110" xr:uid="{00000000-0005-0000-0000-00008F000000}"/>
    <cellStyle name="Percent" xfId="243" builtinId="5"/>
    <cellStyle name="เครื่องหมายจุลภาค 11" xfId="151" xr:uid="{00000000-0005-0000-0000-000091000000}"/>
    <cellStyle name="เครื่องหมายจุลภาค 11 2" xfId="104" xr:uid="{00000000-0005-0000-0000-000092000000}"/>
    <cellStyle name="เครื่องหมายจุลภาค 11 2 2" xfId="172" xr:uid="{00000000-0005-0000-0000-000092000000}"/>
    <cellStyle name="เครื่องหมายจุลภาค 11 3" xfId="202" xr:uid="{00000000-0005-0000-0000-000091000000}"/>
    <cellStyle name="เครื่องหมายจุลภาค 11 4" xfId="238" xr:uid="{00000000-0005-0000-0000-000091000000}"/>
    <cellStyle name="เครื่องหมายจุลภาค 2" xfId="102" xr:uid="{00000000-0005-0000-0000-000093000000}"/>
    <cellStyle name="เครื่องหมายจุลภาค 2 2" xfId="170" xr:uid="{00000000-0005-0000-0000-000093000000}"/>
    <cellStyle name="เครื่องหมายจุลภาค 2 2 2" xfId="112" xr:uid="{00000000-0005-0000-0000-000094000000}"/>
    <cellStyle name="เครื่องหมายจุลภาค 2 2 2 2" xfId="177" xr:uid="{00000000-0005-0000-0000-000094000000}"/>
    <cellStyle name="เครื่องหมายจุลภาค 2 2 2 3" xfId="142" xr:uid="{00000000-0005-0000-0000-000095000000}"/>
    <cellStyle name="เครื่องหมายจุลภาค 2 2 2 3 2" xfId="196" xr:uid="{00000000-0005-0000-0000-000095000000}"/>
    <cellStyle name="เครื่องหมายจุลภาค 2 2 2 3 3" xfId="232" xr:uid="{00000000-0005-0000-0000-000095000000}"/>
    <cellStyle name="เครื่องหมายจุลภาค 2 2 2 4" xfId="218" xr:uid="{00000000-0005-0000-0000-000094000000}"/>
    <cellStyle name="เครื่องหมายจุลภาค 2 3" xfId="213" xr:uid="{00000000-0005-0000-0000-000093000000}"/>
    <cellStyle name="เครื่องหมายจุลภาค 7" xfId="150" xr:uid="{00000000-0005-0000-0000-000096000000}"/>
    <cellStyle name="เครื่องหมายจุลภาค 7 2" xfId="201" xr:uid="{00000000-0005-0000-0000-000096000000}"/>
    <cellStyle name="เครื่องหมายจุลภาค 7 3" xfId="237" xr:uid="{00000000-0005-0000-0000-000096000000}"/>
    <cellStyle name="เปอร์เซ็นต์ 2" xfId="157" xr:uid="{54327B6E-EB34-4CC6-8542-EA7A3DEA4486}"/>
    <cellStyle name="จุลภาค 2" xfId="4" xr:uid="{00000000-0005-0000-0000-000097000000}"/>
    <cellStyle name="จุลภาค 2 2" xfId="155" xr:uid="{00000000-0005-0000-0000-000098000000}"/>
    <cellStyle name="จุลภาค 2 2 2" xfId="205" xr:uid="{00000000-0005-0000-0000-000098000000}"/>
    <cellStyle name="จุลภาค 2 2 3" xfId="241" xr:uid="{00000000-0005-0000-0000-000098000000}"/>
    <cellStyle name="จุลภาค 2 3" xfId="160" xr:uid="{00000000-0005-0000-0000-000097000000}"/>
    <cellStyle name="จุลภาค 2 4" xfId="207" xr:uid="{00000000-0005-0000-0000-000097000000}"/>
    <cellStyle name="จุลภาค 3" xfId="156" xr:uid="{00000000-0005-0000-0000-000099000000}"/>
    <cellStyle name="จุลภาค 3 2" xfId="206" xr:uid="{00000000-0005-0000-0000-000099000000}"/>
    <cellStyle name="จุลภาค 3 3" xfId="242" xr:uid="{00000000-0005-0000-0000-000099000000}"/>
    <cellStyle name="ปกติ 2" xfId="153" xr:uid="{00000000-0005-0000-0000-00009B000000}"/>
    <cellStyle name="ปกติ 2 2" xfId="203" xr:uid="{00000000-0005-0000-0000-00009B000000}"/>
    <cellStyle name="ปกติ 2 2 2" xfId="118" xr:uid="{00000000-0005-0000-0000-00009C000000}"/>
    <cellStyle name="ปกติ 2 3" xfId="239" xr:uid="{00000000-0005-0000-0000-00009B000000}"/>
    <cellStyle name="ปกติ 2 5 2" xfId="147" xr:uid="{00000000-0005-0000-0000-00009D000000}"/>
  </cellStyles>
  <dxfs count="0"/>
  <tableStyles count="0" defaultTableStyle="TableStyleMedium9" defaultPivotStyle="PivotStyleMedium4"/>
  <colors>
    <mruColors>
      <color rgb="FFFFFF99"/>
      <color rgb="FF66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bg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chemeClr val="bg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ตารางเปรียบเทียบปริมาณการใช้ไฟฟ้า</a:t>
            </a:r>
            <a:r>
              <a:rPr lang="th-TH" sz="2000" b="1" baseline="0">
                <a:solidFill>
                  <a:schemeClr val="bg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พ.ศ.2565-พ.ศ.2566</a:t>
            </a:r>
            <a:endPara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chemeClr val="tx2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bg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125694514916823E-2"/>
          <c:y val="4.2681890237434815E-2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'ไฟฟ้า2565-2566'!$C$7:$C$8</c:f>
              <c:strCache>
                <c:ptCount val="2"/>
                <c:pt idx="0">
                  <c:v>ปริมาณการใช้ไฟฟ้า หน่วย (kW-h)</c:v>
                </c:pt>
                <c:pt idx="1">
                  <c:v>ปี 2565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61-4003-BA51-2C291CF39C36}"/>
              </c:ext>
            </c:extLst>
          </c:dPt>
          <c:dLbls>
            <c:dLbl>
              <c:idx val="0"/>
              <c:layout>
                <c:manualLayout>
                  <c:x val="0"/>
                  <c:y val="0.318338866872777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1-4003-BA51-2C291CF39C36}"/>
                </c:ext>
              </c:extLst>
            </c:dLbl>
            <c:dLbl>
              <c:idx val="1"/>
              <c:layout>
                <c:manualLayout>
                  <c:x val="0"/>
                  <c:y val="0.319416101260687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1-4003-BA51-2C291CF39C36}"/>
                </c:ext>
              </c:extLst>
            </c:dLbl>
            <c:dLbl>
              <c:idx val="2"/>
              <c:layout>
                <c:manualLayout>
                  <c:x val="-1.0399997636763146E-4"/>
                  <c:y val="0.494494525302810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1-4003-BA51-2C291CF39C36}"/>
                </c:ext>
              </c:extLst>
            </c:dLbl>
            <c:dLbl>
              <c:idx val="3"/>
              <c:layout>
                <c:manualLayout>
                  <c:x val="-4.0458448517382531E-17"/>
                  <c:y val="0.445010803201215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1-4003-BA51-2C291CF39C36}"/>
                </c:ext>
              </c:extLst>
            </c:dLbl>
            <c:dLbl>
              <c:idx val="4"/>
              <c:layout>
                <c:manualLayout>
                  <c:x val="0"/>
                  <c:y val="0.495138485468429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61-4003-BA51-2C291CF39C36}"/>
                </c:ext>
              </c:extLst>
            </c:dLbl>
            <c:dLbl>
              <c:idx val="5"/>
              <c:layout>
                <c:manualLayout>
                  <c:x val="0"/>
                  <c:y val="0.535844699062558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61-4003-BA51-2C291CF39C36}"/>
                </c:ext>
              </c:extLst>
            </c:dLbl>
            <c:dLbl>
              <c:idx val="6"/>
              <c:layout>
                <c:manualLayout>
                  <c:x val="0"/>
                  <c:y val="0.481185620629926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61-4003-BA51-2C291CF39C36}"/>
                </c:ext>
              </c:extLst>
            </c:dLbl>
            <c:dLbl>
              <c:idx val="7"/>
              <c:layout>
                <c:manualLayout>
                  <c:x val="-8.0916897034765061E-17"/>
                  <c:y val="0.569852365621405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61-4003-BA51-2C291CF39C36}"/>
                </c:ext>
              </c:extLst>
            </c:dLbl>
            <c:dLbl>
              <c:idx val="8"/>
              <c:layout>
                <c:manualLayout>
                  <c:x val="-8.0916897034765061E-17"/>
                  <c:y val="0.5388176879521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61-4003-BA51-2C291CF39C36}"/>
                </c:ext>
              </c:extLst>
            </c:dLbl>
            <c:dLbl>
              <c:idx val="9"/>
              <c:layout>
                <c:manualLayout>
                  <c:x val="-1.6183379406953012E-16"/>
                  <c:y val="0.47109592490998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61-4003-BA51-2C291CF39C36}"/>
                </c:ext>
              </c:extLst>
            </c:dLbl>
            <c:dLbl>
              <c:idx val="10"/>
              <c:layout>
                <c:manualLayout>
                  <c:x val="0"/>
                  <c:y val="0.477006982055233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61-4003-BA51-2C291CF39C36}"/>
                </c:ext>
              </c:extLst>
            </c:dLbl>
            <c:dLbl>
              <c:idx val="11"/>
              <c:layout>
                <c:manualLayout>
                  <c:x val="0"/>
                  <c:y val="0.414127053695801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61-4003-BA51-2C291CF39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'ไฟฟ้า2565-2566'!$C$9:$C$20</c:f>
              <c:numCache>
                <c:formatCode>_-* #,##0_-;\-* #,##0_-;_-* "-"??_-;_-@_-</c:formatCode>
                <c:ptCount val="12"/>
                <c:pt idx="0">
                  <c:v>10948</c:v>
                </c:pt>
                <c:pt idx="1">
                  <c:v>10840</c:v>
                </c:pt>
                <c:pt idx="2">
                  <c:v>17244</c:v>
                </c:pt>
                <c:pt idx="3">
                  <c:v>15654</c:v>
                </c:pt>
                <c:pt idx="4">
                  <c:v>17417</c:v>
                </c:pt>
                <c:pt idx="5">
                  <c:v>18796</c:v>
                </c:pt>
                <c:pt idx="6">
                  <c:v>16832</c:v>
                </c:pt>
                <c:pt idx="7">
                  <c:v>20053</c:v>
                </c:pt>
                <c:pt idx="8">
                  <c:v>18861</c:v>
                </c:pt>
                <c:pt idx="9">
                  <c:v>16438</c:v>
                </c:pt>
                <c:pt idx="10">
                  <c:v>16614</c:v>
                </c:pt>
                <c:pt idx="11">
                  <c:v>14386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C61-4003-BA51-2C291CF39C36}"/>
            </c:ext>
          </c:extLst>
        </c:ser>
        <c:ser>
          <c:idx val="1"/>
          <c:order val="1"/>
          <c:tx>
            <c:strRef>
              <c:f>'ไฟฟ้า2565-2566'!$D$7:$D$8</c:f>
              <c:strCache>
                <c:ptCount val="2"/>
                <c:pt idx="0">
                  <c:v>ปริมาณการใช้ไฟฟ้า หน่วย (kW-h)</c:v>
                </c:pt>
                <c:pt idx="1">
                  <c:v>ปี 2566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384050030022867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61-4003-BA51-2C291CF39C36}"/>
                </c:ext>
              </c:extLst>
            </c:dLbl>
            <c:dLbl>
              <c:idx val="1"/>
              <c:layout>
                <c:manualLayout>
                  <c:x val="0"/>
                  <c:y val="0.399156536191545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61-4003-BA51-2C291CF39C36}"/>
                </c:ext>
              </c:extLst>
            </c:dLbl>
            <c:dLbl>
              <c:idx val="2"/>
              <c:layout>
                <c:manualLayout>
                  <c:x val="0"/>
                  <c:y val="0.522456483119276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C61-4003-BA51-2C291CF39C36}"/>
                </c:ext>
              </c:extLst>
            </c:dLbl>
            <c:dLbl>
              <c:idx val="3"/>
              <c:layout>
                <c:manualLayout>
                  <c:x val="-4.0458448517382531E-17"/>
                  <c:y val="0.543576660113622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C61-4003-BA51-2C291CF39C36}"/>
                </c:ext>
              </c:extLst>
            </c:dLbl>
            <c:dLbl>
              <c:idx val="4"/>
              <c:layout>
                <c:manualLayout>
                  <c:x val="0"/>
                  <c:y val="0.595030142721814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C61-4003-BA51-2C291CF39C36}"/>
                </c:ext>
              </c:extLst>
            </c:dLbl>
            <c:dLbl>
              <c:idx val="5"/>
              <c:layout>
                <c:manualLayout>
                  <c:x val="-8.0916897034765061E-17"/>
                  <c:y val="0.57514698479561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C61-4003-BA51-2C291CF39C36}"/>
                </c:ext>
              </c:extLst>
            </c:dLbl>
            <c:dLbl>
              <c:idx val="6"/>
              <c:layout>
                <c:manualLayout>
                  <c:x val="0"/>
                  <c:y val="0.554124171263810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C61-4003-BA51-2C291CF39C36}"/>
                </c:ext>
              </c:extLst>
            </c:dLbl>
            <c:dLbl>
              <c:idx val="7"/>
              <c:layout>
                <c:manualLayout>
                  <c:x val="8.0916897034765061E-17"/>
                  <c:y val="0.542630843620370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61-4003-BA51-2C291CF39C36}"/>
                </c:ext>
              </c:extLst>
            </c:dLbl>
            <c:dLbl>
              <c:idx val="8"/>
              <c:layout>
                <c:manualLayout>
                  <c:x val="-1.103424979004597E-3"/>
                  <c:y val="0.545807141624774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C61-4003-BA51-2C291CF39C36}"/>
                </c:ext>
              </c:extLst>
            </c:dLbl>
            <c:dLbl>
              <c:idx val="9"/>
              <c:layout>
                <c:manualLayout>
                  <c:x val="-1.6183379406953012E-16"/>
                  <c:y val="0.579797643804206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C61-4003-BA51-2C291CF39C36}"/>
                </c:ext>
              </c:extLst>
            </c:dLbl>
            <c:dLbl>
              <c:idx val="10"/>
              <c:layout>
                <c:manualLayout>
                  <c:x val="0"/>
                  <c:y val="0.534232135210327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C61-4003-BA51-2C291CF39C36}"/>
                </c:ext>
              </c:extLst>
            </c:dLbl>
            <c:dLbl>
              <c:idx val="11"/>
              <c:layout>
                <c:manualLayout>
                  <c:x val="0"/>
                  <c:y val="0.347557353304364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C61-4003-BA51-2C291CF39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'ไฟฟ้า2565-2566'!$D$9:$D$20</c:f>
              <c:numCache>
                <c:formatCode>_-* #,##0_-;\-* #,##0_-;_-* "-"??_-;_-@_-</c:formatCode>
                <c:ptCount val="12"/>
                <c:pt idx="0">
                  <c:v>13302</c:v>
                </c:pt>
                <c:pt idx="1">
                  <c:v>13897</c:v>
                </c:pt>
                <c:pt idx="2">
                  <c:v>18268</c:v>
                </c:pt>
                <c:pt idx="3">
                  <c:v>18975</c:v>
                </c:pt>
                <c:pt idx="4">
                  <c:v>20844</c:v>
                </c:pt>
                <c:pt idx="5">
                  <c:v>20181</c:v>
                </c:pt>
                <c:pt idx="6">
                  <c:v>19421</c:v>
                </c:pt>
                <c:pt idx="7">
                  <c:v>19022</c:v>
                </c:pt>
                <c:pt idx="8">
                  <c:v>19149</c:v>
                </c:pt>
                <c:pt idx="9">
                  <c:v>20361</c:v>
                </c:pt>
                <c:pt idx="10">
                  <c:v>18833</c:v>
                </c:pt>
                <c:pt idx="11">
                  <c:v>12205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C61-4003-BA51-2C291CF39C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'ไฟฟ้า2565-2566'!$K$7:$K$8</c:f>
              <c:strCache>
                <c:ptCount val="2"/>
                <c:pt idx="0">
                  <c:v>ค่าเป้าหมายลดปริมาณการใช้ 5% เทียบกับปี 2565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'ไฟฟ้า2565-2566'!$K$9:$K$20</c:f>
              <c:numCache>
                <c:formatCode>_-* #,##0_-;\-* #,##0_-;_-* "-"??_-;_-@_-</c:formatCode>
                <c:ptCount val="12"/>
                <c:pt idx="0">
                  <c:v>10400.6</c:v>
                </c:pt>
                <c:pt idx="1">
                  <c:v>10298</c:v>
                </c:pt>
                <c:pt idx="2">
                  <c:v>16381.8</c:v>
                </c:pt>
                <c:pt idx="3">
                  <c:v>14871.3</c:v>
                </c:pt>
                <c:pt idx="4">
                  <c:v>16546.150000000001</c:v>
                </c:pt>
                <c:pt idx="5">
                  <c:v>17856.2</c:v>
                </c:pt>
                <c:pt idx="6">
                  <c:v>15990.4</c:v>
                </c:pt>
                <c:pt idx="7">
                  <c:v>19050.349999999999</c:v>
                </c:pt>
                <c:pt idx="8">
                  <c:v>17917.95</c:v>
                </c:pt>
                <c:pt idx="9">
                  <c:v>15616.1</c:v>
                </c:pt>
                <c:pt idx="10">
                  <c:v>15783.3</c:v>
                </c:pt>
                <c:pt idx="11">
                  <c:v>13666.7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C61-4003-BA51-2C291CF39C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ตารางเปรียบเทียบการใช้ปริมาณน้ำมันเชื้อเพลิง </a:t>
            </a:r>
            <a:r>
              <a:rPr lang="th-TH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TH SarabunPSK" panose="020B0500040200020003" pitchFamily="34" charset="-34"/>
                <a:cs typeface="TH SarabunPSK" panose="020B0500040200020003" pitchFamily="34" charset="-34"/>
              </a:rPr>
              <a:t>แก๊สโซฮอล์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 ต่อจำนวนพนักงาน ปี พ.ศ.2565-พ.ศ.2566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'แก๊สโซฮอล์2565-2566'!$G$6:$G$8</c:f>
              <c:strCache>
                <c:ptCount val="3"/>
                <c:pt idx="0">
                  <c:v>ปริมาณการใช้น้ำมันเชื้อเพลิง แก๊สโซฮอล์ ต่อ จำนวนพนักงาน หน่วย (ลิตร)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'แก๊สโซฮอล์2565-2566'!$G$9:$G$20</c:f>
              <c:numCache>
                <c:formatCode>0</c:formatCode>
                <c:ptCount val="12"/>
                <c:pt idx="0">
                  <c:v>0.81609195402298851</c:v>
                </c:pt>
                <c:pt idx="1">
                  <c:v>0.51724137931034486</c:v>
                </c:pt>
                <c:pt idx="2">
                  <c:v>0.51724137931034486</c:v>
                </c:pt>
                <c:pt idx="3">
                  <c:v>0.65517241379310343</c:v>
                </c:pt>
                <c:pt idx="4">
                  <c:v>0.2988505747126437</c:v>
                </c:pt>
                <c:pt idx="5">
                  <c:v>1.3563218390804597</c:v>
                </c:pt>
                <c:pt idx="6">
                  <c:v>1.2124137931034482</c:v>
                </c:pt>
                <c:pt idx="7">
                  <c:v>0.35804597701149421</c:v>
                </c:pt>
                <c:pt idx="8">
                  <c:v>0.51632183908045981</c:v>
                </c:pt>
                <c:pt idx="9">
                  <c:v>0.53701149425287353</c:v>
                </c:pt>
                <c:pt idx="10">
                  <c:v>0.5464367816091954</c:v>
                </c:pt>
                <c:pt idx="11">
                  <c:v>0.5690804597701149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6-40F4-B8B3-39FCCD1865A9}"/>
            </c:ext>
          </c:extLst>
        </c:ser>
        <c:ser>
          <c:idx val="1"/>
          <c:order val="1"/>
          <c:tx>
            <c:strRef>
              <c:f>'แก๊สโซฮอล์2565-2566'!$H$6:$H$8</c:f>
              <c:strCache>
                <c:ptCount val="3"/>
                <c:pt idx="0">
                  <c:v>ปริมาณการใช้น้ำมันเชื้อเพลิง แก๊สโซฮอล์ ต่อ จำนวนพนักงาน หน่วย (ลิตร)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'แก๊สโซฮอล์2565-2566'!$H$9:$H$20</c:f>
              <c:numCache>
                <c:formatCode>0</c:formatCode>
                <c:ptCount val="12"/>
                <c:pt idx="0">
                  <c:v>0.36173913043478262</c:v>
                </c:pt>
                <c:pt idx="1">
                  <c:v>0.29576086956521741</c:v>
                </c:pt>
                <c:pt idx="2">
                  <c:v>0.24945652173913044</c:v>
                </c:pt>
                <c:pt idx="3">
                  <c:v>0.3973913043478261</c:v>
                </c:pt>
                <c:pt idx="4">
                  <c:v>0.41521739130434787</c:v>
                </c:pt>
                <c:pt idx="5">
                  <c:v>0.31891304347826088</c:v>
                </c:pt>
                <c:pt idx="6">
                  <c:v>0.30652173913043479</c:v>
                </c:pt>
                <c:pt idx="7">
                  <c:v>0.55597826086956526</c:v>
                </c:pt>
                <c:pt idx="8">
                  <c:v>0.53097826086956523</c:v>
                </c:pt>
                <c:pt idx="9">
                  <c:v>0.52739130434782611</c:v>
                </c:pt>
                <c:pt idx="10">
                  <c:v>0.55771739130434783</c:v>
                </c:pt>
                <c:pt idx="11">
                  <c:v>0.38663043478260872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6-40F4-B8B3-39FCCD186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ตารางเปรียบเทียบปริมาณขยะทั่วไป 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พ.ศ.2565-พ.ศ.2566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'ขยะทั่วไป2565-2566 '!$C$6:$C$8</c:f>
              <c:strCache>
                <c:ptCount val="3"/>
                <c:pt idx="0">
                  <c:v>ปริมาณขยะทั่วไป หน่วย(กิโลกรัม)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87-440A-A341-C6D0DFB2995F}"/>
              </c:ext>
            </c:extLst>
          </c:dPt>
          <c:dLbls>
            <c:dLbl>
              <c:idx val="0"/>
              <c:layout>
                <c:manualLayout>
                  <c:x val="0"/>
                  <c:y val="0.59970066720167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87-440A-A341-C6D0DFB2995F}"/>
                </c:ext>
              </c:extLst>
            </c:dLbl>
            <c:dLbl>
              <c:idx val="1"/>
              <c:layout>
                <c:manualLayout>
                  <c:x val="-1.1668612507337675E-3"/>
                  <c:y val="0.563826715012916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7-440A-A341-C6D0DFB2995F}"/>
                </c:ext>
              </c:extLst>
            </c:dLbl>
            <c:dLbl>
              <c:idx val="2"/>
              <c:layout>
                <c:manualLayout>
                  <c:x val="-1.7126215522580648E-4"/>
                  <c:y val="0.536725381195339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7-440A-A341-C6D0DFB2995F}"/>
                </c:ext>
              </c:extLst>
            </c:dLbl>
            <c:dLbl>
              <c:idx val="3"/>
              <c:layout>
                <c:manualLayout>
                  <c:x val="-4.2784418277653924E-17"/>
                  <c:y val="0.37181497601237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87-440A-A341-C6D0DFB2995F}"/>
                </c:ext>
              </c:extLst>
            </c:dLbl>
            <c:dLbl>
              <c:idx val="4"/>
              <c:layout>
                <c:manualLayout>
                  <c:x val="-4.2784418277653924E-17"/>
                  <c:y val="0.398933004516352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87-440A-A341-C6D0DFB2995F}"/>
                </c:ext>
              </c:extLst>
            </c:dLbl>
            <c:dLbl>
              <c:idx val="5"/>
              <c:layout>
                <c:manualLayout>
                  <c:x val="-8.5568836555307847E-17"/>
                  <c:y val="0.515007937298272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87-440A-A341-C6D0DFB2995F}"/>
                </c:ext>
              </c:extLst>
            </c:dLbl>
            <c:dLbl>
              <c:idx val="6"/>
              <c:layout>
                <c:manualLayout>
                  <c:x val="-7.5987086067096496E-17"/>
                  <c:y val="0.435509154688292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87-440A-A341-C6D0DFB2995F}"/>
                </c:ext>
              </c:extLst>
            </c:dLbl>
            <c:dLbl>
              <c:idx val="7"/>
              <c:layout>
                <c:manualLayout>
                  <c:x val="-1.3065170854672576E-4"/>
                  <c:y val="0.489287283335188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87-440A-A341-C6D0DFB2995F}"/>
                </c:ext>
              </c:extLst>
            </c:dLbl>
            <c:dLbl>
              <c:idx val="8"/>
              <c:layout>
                <c:manualLayout>
                  <c:x val="1.0362095421869561E-3"/>
                  <c:y val="0.526698025340776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87-440A-A341-C6D0DFB2995F}"/>
                </c:ext>
              </c:extLst>
            </c:dLbl>
            <c:dLbl>
              <c:idx val="9"/>
              <c:layout>
                <c:manualLayout>
                  <c:x val="0"/>
                  <c:y val="0.466371922466361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87-440A-A341-C6D0DFB2995F}"/>
                </c:ext>
              </c:extLst>
            </c:dLbl>
            <c:dLbl>
              <c:idx val="10"/>
              <c:layout>
                <c:manualLayout>
                  <c:x val="1.7113767311061569E-16"/>
                  <c:y val="0.550077029868844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87-440A-A341-C6D0DFB2995F}"/>
                </c:ext>
              </c:extLst>
            </c:dLbl>
            <c:dLbl>
              <c:idx val="11"/>
              <c:layout>
                <c:manualLayout>
                  <c:x val="0"/>
                  <c:y val="0.572938792007638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87-440A-A341-C6D0DFB29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'ขยะทั่วไป2565-2566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'ขยะทั่วไป2565-2566 '!$C$9:$C$20</c:f>
              <c:numCache>
                <c:formatCode>0</c:formatCode>
                <c:ptCount val="12"/>
                <c:pt idx="0">
                  <c:v>999</c:v>
                </c:pt>
                <c:pt idx="1">
                  <c:v>953</c:v>
                </c:pt>
                <c:pt idx="2">
                  <c:v>906</c:v>
                </c:pt>
                <c:pt idx="3">
                  <c:v>631</c:v>
                </c:pt>
                <c:pt idx="4">
                  <c:v>677</c:v>
                </c:pt>
                <c:pt idx="5">
                  <c:v>874</c:v>
                </c:pt>
                <c:pt idx="6">
                  <c:v>743</c:v>
                </c:pt>
                <c:pt idx="7">
                  <c:v>821</c:v>
                </c:pt>
                <c:pt idx="8">
                  <c:v>882</c:v>
                </c:pt>
                <c:pt idx="9">
                  <c:v>794</c:v>
                </c:pt>
                <c:pt idx="10">
                  <c:v>926</c:v>
                </c:pt>
                <c:pt idx="11">
                  <c:v>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087-440A-A341-C6D0DFB2995F}"/>
            </c:ext>
          </c:extLst>
        </c:ser>
        <c:ser>
          <c:idx val="1"/>
          <c:order val="1"/>
          <c:tx>
            <c:strRef>
              <c:f>'ขยะทั่วไป2565-2566 '!$D$6:$D$8</c:f>
              <c:strCache>
                <c:ptCount val="3"/>
                <c:pt idx="0">
                  <c:v>ปริมาณขยะทั่วไป หน่วย(กิโลกรัม)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517520926935851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87-440A-A341-C6D0DFB2995F}"/>
                </c:ext>
              </c:extLst>
            </c:dLbl>
            <c:dLbl>
              <c:idx val="1"/>
              <c:layout>
                <c:manualLayout>
                  <c:x val="-2.1392209138826962E-17"/>
                  <c:y val="0.460659703713249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87-440A-A341-C6D0DFB2995F}"/>
                </c:ext>
              </c:extLst>
            </c:dLbl>
            <c:dLbl>
              <c:idx val="2"/>
              <c:layout>
                <c:manualLayout>
                  <c:x val="0"/>
                  <c:y val="0.499016185059134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87-440A-A341-C6D0DFB2995F}"/>
                </c:ext>
              </c:extLst>
            </c:dLbl>
            <c:dLbl>
              <c:idx val="3"/>
              <c:layout>
                <c:manualLayout>
                  <c:x val="-1.3065170854672576E-4"/>
                  <c:y val="0.439841722657325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87-440A-A341-C6D0DFB2995F}"/>
                </c:ext>
              </c:extLst>
            </c:dLbl>
            <c:dLbl>
              <c:idx val="4"/>
              <c:layout>
                <c:manualLayout>
                  <c:x val="0"/>
                  <c:y val="0.508843790455325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087-440A-A341-C6D0DFB2995F}"/>
                </c:ext>
              </c:extLst>
            </c:dLbl>
            <c:dLbl>
              <c:idx val="5"/>
              <c:layout>
                <c:manualLayout>
                  <c:x val="0"/>
                  <c:y val="0.476440868592315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087-440A-A341-C6D0DFB2995F}"/>
                </c:ext>
              </c:extLst>
            </c:dLbl>
            <c:dLbl>
              <c:idx val="6"/>
              <c:layout>
                <c:manualLayout>
                  <c:x val="0"/>
                  <c:y val="0.513807970101866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087-440A-A341-C6D0DFB2995F}"/>
                </c:ext>
              </c:extLst>
            </c:dLbl>
            <c:dLbl>
              <c:idx val="7"/>
              <c:layout>
                <c:manualLayout>
                  <c:x val="-8.5568836555307847E-17"/>
                  <c:y val="0.478806827833849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087-440A-A341-C6D0DFB2995F}"/>
                </c:ext>
              </c:extLst>
            </c:dLbl>
            <c:dLbl>
              <c:idx val="8"/>
              <c:layout>
                <c:manualLayout>
                  <c:x val="-1.2975129592804932E-3"/>
                  <c:y val="0.536013367464692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087-440A-A341-C6D0DFB2995F}"/>
                </c:ext>
              </c:extLst>
            </c:dLbl>
            <c:dLbl>
              <c:idx val="9"/>
              <c:layout>
                <c:manualLayout>
                  <c:x val="0"/>
                  <c:y val="0.458392448143960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087-440A-A341-C6D0DFB2995F}"/>
                </c:ext>
              </c:extLst>
            </c:dLbl>
            <c:dLbl>
              <c:idx val="10"/>
              <c:layout>
                <c:manualLayout>
                  <c:x val="1.0362095421870415E-3"/>
                  <c:y val="0.531490279006285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087-440A-A341-C6D0DFB2995F}"/>
                </c:ext>
              </c:extLst>
            </c:dLbl>
            <c:dLbl>
              <c:idx val="11"/>
              <c:layout>
                <c:manualLayout>
                  <c:x val="0"/>
                  <c:y val="0.54353564169102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087-440A-A341-C6D0DFB29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'ขยะทั่วไป2565-2566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'ขยะทั่วไป2565-2566 '!$D$9:$D$20</c:f>
              <c:numCache>
                <c:formatCode>0</c:formatCode>
                <c:ptCount val="12"/>
                <c:pt idx="0">
                  <c:v>878</c:v>
                </c:pt>
                <c:pt idx="1">
                  <c:v>781</c:v>
                </c:pt>
                <c:pt idx="2">
                  <c:v>845</c:v>
                </c:pt>
                <c:pt idx="3">
                  <c:v>738</c:v>
                </c:pt>
                <c:pt idx="4">
                  <c:v>849</c:v>
                </c:pt>
                <c:pt idx="5">
                  <c:v>792</c:v>
                </c:pt>
                <c:pt idx="6">
                  <c:v>866</c:v>
                </c:pt>
                <c:pt idx="7">
                  <c:v>803</c:v>
                </c:pt>
                <c:pt idx="8">
                  <c:v>905</c:v>
                </c:pt>
                <c:pt idx="9">
                  <c:v>774</c:v>
                </c:pt>
                <c:pt idx="10">
                  <c:v>897</c:v>
                </c:pt>
                <c:pt idx="11">
                  <c:v>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087-440A-A341-C6D0DFB299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'ขยะทั่วไป2565-2566 '!$I$6:$I$8</c:f>
              <c:strCache>
                <c:ptCount val="3"/>
                <c:pt idx="0">
                  <c:v>ค่าเป้าหมายลดปริมาณการใช้ 5% เทียบกับปี 2565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'ขยะทั่วไป2565-2566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'ขยะทั่วไป2565-2566 '!$I$9:$I$20</c:f>
              <c:numCache>
                <c:formatCode>0</c:formatCode>
                <c:ptCount val="12"/>
                <c:pt idx="0">
                  <c:v>949.05</c:v>
                </c:pt>
                <c:pt idx="1">
                  <c:v>905.35</c:v>
                </c:pt>
                <c:pt idx="2">
                  <c:v>860.7</c:v>
                </c:pt>
                <c:pt idx="3">
                  <c:v>599.45000000000005</c:v>
                </c:pt>
                <c:pt idx="4">
                  <c:v>643.15</c:v>
                </c:pt>
                <c:pt idx="5">
                  <c:v>830.3</c:v>
                </c:pt>
                <c:pt idx="6">
                  <c:v>705.85</c:v>
                </c:pt>
                <c:pt idx="7">
                  <c:v>779.95</c:v>
                </c:pt>
                <c:pt idx="8">
                  <c:v>837.9</c:v>
                </c:pt>
                <c:pt idx="9">
                  <c:v>754.3</c:v>
                </c:pt>
                <c:pt idx="10">
                  <c:v>879.7</c:v>
                </c:pt>
                <c:pt idx="11">
                  <c:v>914.85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087-440A-A341-C6D0DFB299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ตารางเปรียบเทียบการใช้ปริมาณขยะทั่วไปต่อจำนวนพนักงาน ปี พ.ศ.2565-พ.ศ.2566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'ขยะทั่วไป2565-2566 '!$G$6:$G$8</c:f>
              <c:strCache>
                <c:ptCount val="3"/>
                <c:pt idx="0">
                  <c:v>ปริมาณขยะทั่วไป ต่อ จำนวนพนักงาน หน่วย (กิโลกรัม)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'ขยะทั่วไป2565-2566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'ขยะทั่วไป2565-2566 '!$G$9:$G$20</c:f>
              <c:numCache>
                <c:formatCode>0</c:formatCode>
                <c:ptCount val="12"/>
                <c:pt idx="0">
                  <c:v>11.482758620689655</c:v>
                </c:pt>
                <c:pt idx="1">
                  <c:v>10.954022988505747</c:v>
                </c:pt>
                <c:pt idx="2">
                  <c:v>10.413793103448276</c:v>
                </c:pt>
                <c:pt idx="3">
                  <c:v>7.2528735632183912</c:v>
                </c:pt>
                <c:pt idx="4">
                  <c:v>7.7816091954022992</c:v>
                </c:pt>
                <c:pt idx="5">
                  <c:v>10.045977011494253</c:v>
                </c:pt>
                <c:pt idx="6">
                  <c:v>8.5402298850574709</c:v>
                </c:pt>
                <c:pt idx="7">
                  <c:v>9.4367816091954015</c:v>
                </c:pt>
                <c:pt idx="8">
                  <c:v>10.137931034482758</c:v>
                </c:pt>
                <c:pt idx="9">
                  <c:v>9.1264367816091951</c:v>
                </c:pt>
                <c:pt idx="10">
                  <c:v>10.64367816091954</c:v>
                </c:pt>
                <c:pt idx="11">
                  <c:v>11.068965517241379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E-4357-8C33-D1C499A4D848}"/>
            </c:ext>
          </c:extLst>
        </c:ser>
        <c:ser>
          <c:idx val="1"/>
          <c:order val="1"/>
          <c:tx>
            <c:strRef>
              <c:f>'ขยะทั่วไป2565-2566 '!$H$6:$H$8</c:f>
              <c:strCache>
                <c:ptCount val="3"/>
                <c:pt idx="0">
                  <c:v>ปริมาณขยะทั่วไป ต่อ จำนวนพนักงาน หน่วย (กิโลกรัม)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'ขยะทั่วไป2565-2566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'ขยะทั่วไป2565-2566 '!$H$9:$H$20</c:f>
              <c:numCache>
                <c:formatCode>0</c:formatCode>
                <c:ptCount val="12"/>
                <c:pt idx="0">
                  <c:v>9.5434782608695645</c:v>
                </c:pt>
                <c:pt idx="1">
                  <c:v>8.4891304347826093</c:v>
                </c:pt>
                <c:pt idx="2">
                  <c:v>9.1847826086956523</c:v>
                </c:pt>
                <c:pt idx="3">
                  <c:v>8.0217391304347831</c:v>
                </c:pt>
                <c:pt idx="4">
                  <c:v>9.2282608695652169</c:v>
                </c:pt>
                <c:pt idx="5">
                  <c:v>8.6086956521739122</c:v>
                </c:pt>
                <c:pt idx="6">
                  <c:v>9.4130434782608692</c:v>
                </c:pt>
                <c:pt idx="7">
                  <c:v>8.7282608695652169</c:v>
                </c:pt>
                <c:pt idx="8">
                  <c:v>9.8369565217391308</c:v>
                </c:pt>
                <c:pt idx="9">
                  <c:v>8.4130434782608692</c:v>
                </c:pt>
                <c:pt idx="10">
                  <c:v>9.75</c:v>
                </c:pt>
                <c:pt idx="11">
                  <c:v>10.021739130434783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E-4357-8C33-D1C499A4D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ตารางเปรียบเทียบปริมาณเศษอาหาร 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พ.ศ.2565-พ.ศ.2566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'เศษอาหาร2565-2566'!$C$6:$C$8</c:f>
              <c:strCache>
                <c:ptCount val="3"/>
                <c:pt idx="0">
                  <c:v>ปริมาณเศษอาหาร หน่วย(กิโลกรัม)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A5-48A1-88B0-98F052E69A30}"/>
              </c:ext>
            </c:extLst>
          </c:dPt>
          <c:dLbls>
            <c:dLbl>
              <c:idx val="0"/>
              <c:layout>
                <c:manualLayout>
                  <c:x val="0"/>
                  <c:y val="0.327965942839736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A5-48A1-88B0-98F052E69A30}"/>
                </c:ext>
              </c:extLst>
            </c:dLbl>
            <c:dLbl>
              <c:idx val="1"/>
              <c:layout>
                <c:manualLayout>
                  <c:x val="-1.1668440497866822E-3"/>
                  <c:y val="0.339034519925254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A5-48A1-88B0-98F052E69A30}"/>
                </c:ext>
              </c:extLst>
            </c:dLbl>
            <c:dLbl>
              <c:idx val="2"/>
              <c:layout>
                <c:manualLayout>
                  <c:x val="-1.7126551471336195E-4"/>
                  <c:y val="0.525566301336160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A5-48A1-88B0-98F052E69A30}"/>
                </c:ext>
              </c:extLst>
            </c:dLbl>
            <c:dLbl>
              <c:idx val="3"/>
              <c:layout>
                <c:manualLayout>
                  <c:x val="-3.8323748223376584E-17"/>
                  <c:y val="0.386693749157943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A5-48A1-88B0-98F052E69A30}"/>
                </c:ext>
              </c:extLst>
            </c:dLbl>
            <c:dLbl>
              <c:idx val="4"/>
              <c:layout>
                <c:manualLayout>
                  <c:x val="0"/>
                  <c:y val="0.536561656112891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A5-48A1-88B0-98F052E69A30}"/>
                </c:ext>
              </c:extLst>
            </c:dLbl>
            <c:dLbl>
              <c:idx val="5"/>
              <c:layout>
                <c:manualLayout>
                  <c:x val="0"/>
                  <c:y val="0.593121496312524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A5-48A1-88B0-98F052E69A30}"/>
                </c:ext>
              </c:extLst>
            </c:dLbl>
            <c:dLbl>
              <c:idx val="6"/>
              <c:layout>
                <c:manualLayout>
                  <c:x val="-7.6647496446753169E-17"/>
                  <c:y val="0.413190852483407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A5-48A1-88B0-98F052E69A30}"/>
                </c:ext>
              </c:extLst>
            </c:dLbl>
            <c:dLbl>
              <c:idx val="7"/>
              <c:layout>
                <c:manualLayout>
                  <c:x val="-1.3069180075195519E-4"/>
                  <c:y val="0.385135871316185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A5-48A1-88B0-98F052E69A30}"/>
                </c:ext>
              </c:extLst>
            </c:dLbl>
            <c:dLbl>
              <c:idx val="8"/>
              <c:layout>
                <c:manualLayout>
                  <c:x val="-8.9706588677349598E-6"/>
                  <c:y val="0.355592134166700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A5-48A1-88B0-98F052E69A30}"/>
                </c:ext>
              </c:extLst>
            </c:dLbl>
            <c:dLbl>
              <c:idx val="9"/>
              <c:layout>
                <c:manualLayout>
                  <c:x val="-1.5329499289350634E-16"/>
                  <c:y val="0.403137136597681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A5-48A1-88B0-98F052E69A30}"/>
                </c:ext>
              </c:extLst>
            </c:dLbl>
            <c:dLbl>
              <c:idx val="10"/>
              <c:layout>
                <c:manualLayout>
                  <c:x val="0"/>
                  <c:y val="0.3789711386947683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A5-48A1-88B0-98F052E69A30}"/>
                </c:ext>
              </c:extLst>
            </c:dLbl>
            <c:dLbl>
              <c:idx val="11"/>
              <c:layout>
                <c:manualLayout>
                  <c:x val="-1.5329499289350634E-16"/>
                  <c:y val="0.31891010057816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A5-48A1-88B0-98F052E69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'เศษอาหาร2565-2566'!$C$9:$C$20</c:f>
              <c:numCache>
                <c:formatCode>0</c:formatCode>
                <c:ptCount val="12"/>
                <c:pt idx="0">
                  <c:v>636</c:v>
                </c:pt>
                <c:pt idx="1">
                  <c:v>658</c:v>
                </c:pt>
                <c:pt idx="2">
                  <c:v>1023</c:v>
                </c:pt>
                <c:pt idx="3">
                  <c:v>755</c:v>
                </c:pt>
                <c:pt idx="4">
                  <c:v>1049</c:v>
                </c:pt>
                <c:pt idx="5">
                  <c:v>1176</c:v>
                </c:pt>
                <c:pt idx="6">
                  <c:v>809</c:v>
                </c:pt>
                <c:pt idx="7">
                  <c:v>756</c:v>
                </c:pt>
                <c:pt idx="8">
                  <c:v>688</c:v>
                </c:pt>
                <c:pt idx="9">
                  <c:v>815</c:v>
                </c:pt>
                <c:pt idx="10">
                  <c:v>746</c:v>
                </c:pt>
                <c:pt idx="11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A5-48A1-88B0-98F052E69A30}"/>
            </c:ext>
          </c:extLst>
        </c:ser>
        <c:ser>
          <c:idx val="1"/>
          <c:order val="1"/>
          <c:tx>
            <c:strRef>
              <c:f>'เศษอาหาร2565-2566'!$D$6:$D$8</c:f>
              <c:strCache>
                <c:ptCount val="3"/>
                <c:pt idx="0">
                  <c:v>ปริมาณเศษอาหาร หน่วย(กิโลกรัม)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5809370558441461E-18"/>
                  <c:y val="0.357574115620954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A5-48A1-88B0-98F052E69A30}"/>
                </c:ext>
              </c:extLst>
            </c:dLbl>
            <c:dLbl>
              <c:idx val="1"/>
              <c:layout>
                <c:manualLayout>
                  <c:x val="-1.9161874111688292E-17"/>
                  <c:y val="0.371387064839818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A5-48A1-88B0-98F052E69A30}"/>
                </c:ext>
              </c:extLst>
            </c:dLbl>
            <c:dLbl>
              <c:idx val="2"/>
              <c:layout>
                <c:manualLayout>
                  <c:x val="0"/>
                  <c:y val="0.443220785763240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A5-48A1-88B0-98F052E69A30}"/>
                </c:ext>
              </c:extLst>
            </c:dLbl>
            <c:dLbl>
              <c:idx val="3"/>
              <c:layout>
                <c:manualLayout>
                  <c:x val="-1.1758970082769993E-3"/>
                  <c:y val="0.428682642798146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A5-48A1-88B0-98F052E69A30}"/>
                </c:ext>
              </c:extLst>
            </c:dLbl>
            <c:dLbl>
              <c:idx val="4"/>
              <c:layout>
                <c:manualLayout>
                  <c:x val="0"/>
                  <c:y val="0.397252991863536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9A5-48A1-88B0-98F052E69A30}"/>
                </c:ext>
              </c:extLst>
            </c:dLbl>
            <c:dLbl>
              <c:idx val="5"/>
              <c:layout>
                <c:manualLayout>
                  <c:x val="-7.6647496446753169E-17"/>
                  <c:y val="0.353690990141348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9A5-48A1-88B0-98F052E69A30}"/>
                </c:ext>
              </c:extLst>
            </c:dLbl>
            <c:dLbl>
              <c:idx val="6"/>
              <c:layout>
                <c:manualLayout>
                  <c:x val="0"/>
                  <c:y val="0.398497478223685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9A5-48A1-88B0-98F052E69A30}"/>
                </c:ext>
              </c:extLst>
            </c:dLbl>
            <c:dLbl>
              <c:idx val="7"/>
              <c:layout>
                <c:manualLayout>
                  <c:x val="0"/>
                  <c:y val="0.423011428537955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9A5-48A1-88B0-98F052E69A30}"/>
                </c:ext>
              </c:extLst>
            </c:dLbl>
            <c:dLbl>
              <c:idx val="8"/>
              <c:layout>
                <c:manualLayout>
                  <c:x val="7.9287456451139352E-4"/>
                  <c:y val="0.372346862863402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9A5-48A1-88B0-98F052E69A30}"/>
                </c:ext>
              </c:extLst>
            </c:dLbl>
            <c:dLbl>
              <c:idx val="9"/>
              <c:layout>
                <c:manualLayout>
                  <c:x val="0"/>
                  <c:y val="0.424915208566424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9A5-48A1-88B0-98F052E69A30}"/>
                </c:ext>
              </c:extLst>
            </c:dLbl>
            <c:dLbl>
              <c:idx val="10"/>
              <c:layout>
                <c:manualLayout>
                  <c:x val="-8.9706588677349598E-6"/>
                  <c:y val="0.349225307973030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9A5-48A1-88B0-98F052E69A30}"/>
                </c:ext>
              </c:extLst>
            </c:dLbl>
            <c:dLbl>
              <c:idx val="11"/>
              <c:layout>
                <c:manualLayout>
                  <c:x val="0"/>
                  <c:y val="0.345574736546132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9A5-48A1-88B0-98F052E69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'เศษอาหาร2565-2566'!$D$9:$D$20</c:f>
              <c:numCache>
                <c:formatCode>0</c:formatCode>
                <c:ptCount val="12"/>
                <c:pt idx="0">
                  <c:v>684</c:v>
                </c:pt>
                <c:pt idx="1">
                  <c:v>716</c:v>
                </c:pt>
                <c:pt idx="2">
                  <c:v>873</c:v>
                </c:pt>
                <c:pt idx="3">
                  <c:v>832</c:v>
                </c:pt>
                <c:pt idx="4">
                  <c:v>774</c:v>
                </c:pt>
                <c:pt idx="5">
                  <c:v>692</c:v>
                </c:pt>
                <c:pt idx="6">
                  <c:v>766</c:v>
                </c:pt>
                <c:pt idx="7">
                  <c:v>811</c:v>
                </c:pt>
                <c:pt idx="8">
                  <c:v>730</c:v>
                </c:pt>
                <c:pt idx="9">
                  <c:v>827</c:v>
                </c:pt>
                <c:pt idx="10">
                  <c:v>669</c:v>
                </c:pt>
                <c:pt idx="11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9A5-48A1-88B0-98F052E69A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'เศษอาหาร2565-2566'!$I$6:$I$8</c:f>
              <c:strCache>
                <c:ptCount val="3"/>
                <c:pt idx="0">
                  <c:v>ค่าเป้าหมายลดปริมาณการใช้ 5% เทียบกับปี 2565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'เศษอาหาร2565-2566'!$I$9:$I$20</c:f>
              <c:numCache>
                <c:formatCode>0</c:formatCode>
                <c:ptCount val="12"/>
                <c:pt idx="0">
                  <c:v>604.20000000000005</c:v>
                </c:pt>
                <c:pt idx="1">
                  <c:v>625.1</c:v>
                </c:pt>
                <c:pt idx="2">
                  <c:v>971.85</c:v>
                </c:pt>
                <c:pt idx="3">
                  <c:v>717.25</c:v>
                </c:pt>
                <c:pt idx="4">
                  <c:v>996.55</c:v>
                </c:pt>
                <c:pt idx="5">
                  <c:v>1117.2</c:v>
                </c:pt>
                <c:pt idx="6">
                  <c:v>768.55</c:v>
                </c:pt>
                <c:pt idx="7">
                  <c:v>718.2</c:v>
                </c:pt>
                <c:pt idx="8">
                  <c:v>653.6</c:v>
                </c:pt>
                <c:pt idx="9">
                  <c:v>774.25</c:v>
                </c:pt>
                <c:pt idx="10">
                  <c:v>708.7</c:v>
                </c:pt>
                <c:pt idx="11">
                  <c:v>587.1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9A5-48A1-88B0-98F052E69A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</a:t>
            </a:r>
            <a:r>
              <a:rPr lang="th-TH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เศษอาหาร 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พ.ศ.2565-พ.ศ.2566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'เศษอาหาร2565-2566'!$G$6:$G$8</c:f>
              <c:strCache>
                <c:ptCount val="3"/>
                <c:pt idx="0">
                  <c:v>ปริมาณเศษอาหาร ต่อ จำนวนพนักงาน หน่วย (กิโลกรัม)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'เศษอาหาร2565-2566'!$G$9:$G$20</c:f>
              <c:numCache>
                <c:formatCode>0</c:formatCode>
                <c:ptCount val="12"/>
                <c:pt idx="0">
                  <c:v>7.3103448275862073</c:v>
                </c:pt>
                <c:pt idx="1">
                  <c:v>7.5632183908045976</c:v>
                </c:pt>
                <c:pt idx="2">
                  <c:v>11.758620689655173</c:v>
                </c:pt>
                <c:pt idx="3">
                  <c:v>8.6781609195402307</c:v>
                </c:pt>
                <c:pt idx="4">
                  <c:v>12.057471264367816</c:v>
                </c:pt>
                <c:pt idx="5">
                  <c:v>13.517241379310345</c:v>
                </c:pt>
                <c:pt idx="6">
                  <c:v>9.2988505747126435</c:v>
                </c:pt>
                <c:pt idx="7">
                  <c:v>8.6896551724137936</c:v>
                </c:pt>
                <c:pt idx="8">
                  <c:v>7.9080459770114944</c:v>
                </c:pt>
                <c:pt idx="9">
                  <c:v>9.3678160919540225</c:v>
                </c:pt>
                <c:pt idx="10">
                  <c:v>8.5747126436781613</c:v>
                </c:pt>
                <c:pt idx="11">
                  <c:v>7.1034482758620694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5-4E6A-8DEF-85F6C52AE8DC}"/>
            </c:ext>
          </c:extLst>
        </c:ser>
        <c:ser>
          <c:idx val="1"/>
          <c:order val="1"/>
          <c:tx>
            <c:strRef>
              <c:f>'เศษอาหาร2565-2566'!$H$6:$H$8</c:f>
              <c:strCache>
                <c:ptCount val="3"/>
                <c:pt idx="0">
                  <c:v>ปริมาณเศษอาหาร ต่อ จำนวนพนักงาน หน่วย (กิโลกรัม)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'เศษอาหาร2565-2566'!$H$9:$H$20</c:f>
              <c:numCache>
                <c:formatCode>0</c:formatCode>
                <c:ptCount val="12"/>
                <c:pt idx="0">
                  <c:v>7.4347826086956523</c:v>
                </c:pt>
                <c:pt idx="1">
                  <c:v>7.7826086956521738</c:v>
                </c:pt>
                <c:pt idx="2">
                  <c:v>9.4891304347826093</c:v>
                </c:pt>
                <c:pt idx="3">
                  <c:v>9.0434782608695645</c:v>
                </c:pt>
                <c:pt idx="4">
                  <c:v>8.4130434782608692</c:v>
                </c:pt>
                <c:pt idx="5">
                  <c:v>7.5217391304347823</c:v>
                </c:pt>
                <c:pt idx="6">
                  <c:v>8.3260869565217384</c:v>
                </c:pt>
                <c:pt idx="7">
                  <c:v>8.8152173913043477</c:v>
                </c:pt>
                <c:pt idx="8">
                  <c:v>7.9347826086956523</c:v>
                </c:pt>
                <c:pt idx="9">
                  <c:v>8.9891304347826093</c:v>
                </c:pt>
                <c:pt idx="10">
                  <c:v>7.2717391304347823</c:v>
                </c:pt>
                <c:pt idx="11">
                  <c:v>7.2934782608695654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5-4E6A-8DEF-85F6C52AE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000" b="1"/>
              <a:t>สรุปปริมาณการปล่อยก๊าซเรือนกระจก มกราคม-ธันวาคม 2565</a:t>
            </a:r>
          </a:p>
        </c:rich>
      </c:tx>
      <c:layout>
        <c:manualLayout>
          <c:xMode val="edge"/>
          <c:yMode val="edge"/>
          <c:x val="0.18988680965598956"/>
          <c:y val="2.7268369160235732E-2"/>
        </c:manualLayout>
      </c:layout>
      <c:overlay val="0"/>
      <c:spPr>
        <a:solidFill>
          <a:srgbClr val="92D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'คำนวณก๊าซเรือนกระจก2565-2566'!$B$33</c:f>
              <c:strCache>
                <c:ptCount val="1"/>
                <c:pt idx="0">
                  <c:v>การปล่อยก๊าซเรือนกระจก (GHG)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EA1-4836-86BB-D949210FA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A1-4836-86BB-D949210FA1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'คำนวณก๊าซเรือนกระจก2565-2566'!$A$34:$A$36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'คำนวณก๊าซเรือนกระจก2565-2566'!$B$34:$B$36</c:f>
              <c:numCache>
                <c:formatCode>_-* #,##0.00_-;\-* #,##0.00_-;_-* "-"??_-;_-@_-</c:formatCode>
                <c:ptCount val="3"/>
                <c:pt idx="0">
                  <c:v>7.4701434379999991</c:v>
                </c:pt>
                <c:pt idx="1">
                  <c:v>97.022091700000004</c:v>
                </c:pt>
                <c:pt idx="2">
                  <c:v>27.273246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1-4836-86BB-D949210FA1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0472063"/>
        <c:axId val="274576383"/>
      </c:barChart>
      <c:catAx>
        <c:axId val="47047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576383"/>
        <c:crosses val="autoZero"/>
        <c:auto val="1"/>
        <c:lblAlgn val="ctr"/>
        <c:lblOffset val="100"/>
        <c:noMultiLvlLbl val="0"/>
      </c:catAx>
      <c:valAx>
        <c:axId val="274576383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47206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000" b="1" i="0" baseline="0">
                <a:effectLst/>
              </a:rPr>
              <a:t>สรุปปริมาณการปล่อยก๊าซเรือนกระจก มกราคม-ธันวาคม 256</a:t>
            </a:r>
            <a:r>
              <a:rPr lang="en-US" sz="2000" b="1" i="0" baseline="0">
                <a:effectLst/>
              </a:rPr>
              <a:t>6</a:t>
            </a:r>
            <a:endParaRPr lang="th-TH" sz="2000">
              <a:effectLst/>
            </a:endParaRPr>
          </a:p>
        </c:rich>
      </c:tx>
      <c:layout>
        <c:manualLayout>
          <c:xMode val="edge"/>
          <c:yMode val="edge"/>
          <c:x val="0.22667382550806997"/>
          <c:y val="3.2351247943021043E-2"/>
        </c:manualLayout>
      </c:layout>
      <c:overlay val="0"/>
      <c:spPr>
        <a:solidFill>
          <a:srgbClr val="92D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'คำนวณก๊าซเรือนกระจก2565-2566'!$X$33</c:f>
              <c:strCache>
                <c:ptCount val="1"/>
                <c:pt idx="0">
                  <c:v>การปล่อยก๊าซเรือนกระจก (GHG)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DA-4BEB-99E0-E1433EF5359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6DA-4BEB-99E0-E1433EF5359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DA-4BEB-99E0-E1433EF535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'คำนวณก๊าซเรือนกระจก2565-2566'!$W$34:$W$36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'คำนวณก๊าซเรือนกระจก2565-2566'!$X$34:$X$36</c:f>
              <c:numCache>
                <c:formatCode>_-* #,##0.00_-;\-* #,##0.00_-;_-* "-"??_-;_-@_-</c:formatCode>
                <c:ptCount val="3"/>
                <c:pt idx="0">
                  <c:v>6.3848934820000007</c:v>
                </c:pt>
                <c:pt idx="1">
                  <c:v>107.2075542</c:v>
                </c:pt>
                <c:pt idx="2">
                  <c:v>29.274595999999999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A-4BEB-99E0-E1433EF535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994687"/>
        <c:axId val="457965807"/>
      </c:barChart>
      <c:catAx>
        <c:axId val="52199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965807"/>
        <c:crosses val="autoZero"/>
        <c:auto val="1"/>
        <c:lblAlgn val="ctr"/>
        <c:lblOffset val="100"/>
        <c:noMultiLvlLbl val="0"/>
      </c:catAx>
      <c:valAx>
        <c:axId val="45796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99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400" b="1">
                <a:solidFill>
                  <a:schemeClr val="accent6">
                    <a:lumMod val="75000"/>
                  </a:schemeClr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ตารางสรุปเปรียบเทียบการปล่อยก๊าซเรือนกระจก</a:t>
            </a:r>
            <a:r>
              <a:rPr lang="th-TH" sz="2400" b="1" baseline="0">
                <a:solidFill>
                  <a:schemeClr val="accent6">
                    <a:lumMod val="75000"/>
                  </a:schemeClr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ประจำปี 2565-2566 (มกราคม-ธันวาคม)</a:t>
            </a:r>
            <a:endParaRPr lang="th-TH" sz="2400" b="1">
              <a:solidFill>
                <a:schemeClr val="accent6">
                  <a:lumMod val="75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เปรียบเทียบคำนวณก๊าซเรือนกระจก!$B$26:$B$28</c:f>
              <c:strCache>
                <c:ptCount val="3"/>
                <c:pt idx="0">
                  <c:v> Scope 1  (ประเภท 1) ทางตรง : น้ำมันเชื้อเพลิง</c:v>
                </c:pt>
                <c:pt idx="1">
                  <c:v> Scope 2  (ประเภท 2) ทางอ้อม : ไฟฟ้า</c:v>
                </c:pt>
                <c:pt idx="2">
                  <c:v> Scope 3  (ประเภท 3) ทางอ้อมอื่นๆ : กระดาษ/น้ำประปา/ขยะฝังกลบ</c:v>
                </c:pt>
              </c:strCache>
            </c:strRef>
          </c:cat>
          <c:val>
            <c:numRef>
              <c:f>เปรียบเทียบคำนวณก๊าซเรือนกระจก!$D$26:$D$28</c:f>
              <c:numCache>
                <c:formatCode>_-* #,##0.00_-;\-* #,##0.00_-;_-* "-"??_-;_-@_-</c:formatCode>
                <c:ptCount val="3"/>
                <c:pt idx="0">
                  <c:v>7.4701434379999991</c:v>
                </c:pt>
                <c:pt idx="1">
                  <c:v>97.022091700000004</c:v>
                </c:pt>
                <c:pt idx="2">
                  <c:v>27.273246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1-4F24-9960-D0576E9D6A2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เปรียบเทียบคำนวณก๊าซเรือนกระจก!$B$26:$B$28</c:f>
              <c:strCache>
                <c:ptCount val="3"/>
                <c:pt idx="0">
                  <c:v> Scope 1  (ประเภท 1) ทางตรง : น้ำมันเชื้อเพลิง</c:v>
                </c:pt>
                <c:pt idx="1">
                  <c:v> Scope 2  (ประเภท 2) ทางอ้อม : ไฟฟ้า</c:v>
                </c:pt>
                <c:pt idx="2">
                  <c:v> Scope 3  (ประเภท 3) ทางอ้อมอื่นๆ : กระดาษ/น้ำประปา/ขยะฝังกลบ</c:v>
                </c:pt>
              </c:strCache>
            </c:strRef>
          </c:cat>
          <c:val>
            <c:numRef>
              <c:f>เปรียบเทียบคำนวณก๊าซเรือนกระจก!$F$26:$F$28</c:f>
              <c:numCache>
                <c:formatCode>_-* #,##0.00_-;\-* #,##0.00_-;_-* "-"??_-;_-@_-</c:formatCode>
                <c:ptCount val="3"/>
                <c:pt idx="0">
                  <c:v>6.3848934820000007</c:v>
                </c:pt>
                <c:pt idx="1">
                  <c:v>107.2075542</c:v>
                </c:pt>
                <c:pt idx="2">
                  <c:v>29.274595999999999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1-4F24-9960-D0576E9D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895903"/>
        <c:axId val="860290655"/>
      </c:barChart>
      <c:catAx>
        <c:axId val="67989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60290655"/>
        <c:crosses val="autoZero"/>
        <c:auto val="1"/>
        <c:lblAlgn val="ctr"/>
        <c:lblOffset val="100"/>
        <c:noMultiLvlLbl val="0"/>
      </c:catAx>
      <c:valAx>
        <c:axId val="86029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7989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ตารางเปรียบเทียบการใช้ปริมาณไฟฟ้าต่อจำนวนพนักงาน ปี พ.ศ.2565-พ.ศ.2566</a:t>
            </a:r>
          </a:p>
        </c:rich>
      </c:tx>
      <c:overlay val="0"/>
      <c:spPr>
        <a:solidFill>
          <a:srgbClr val="FFC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'ไฟฟ้า2565-2566'!$G$7:$G$8</c:f>
              <c:strCache>
                <c:ptCount val="2"/>
                <c:pt idx="0">
                  <c:v>ปริมาณการใช้ไฟฟ้าต่อจำนวนพนักงาน หน่วย (kW-h)</c:v>
                </c:pt>
                <c:pt idx="1">
                  <c:v>ปี 2565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'ไฟฟ้า2565-2566'!$G$9:$G$20</c:f>
              <c:numCache>
                <c:formatCode>0</c:formatCode>
                <c:ptCount val="12"/>
                <c:pt idx="0">
                  <c:v>125.83908045977012</c:v>
                </c:pt>
                <c:pt idx="1">
                  <c:v>124.59770114942529</c:v>
                </c:pt>
                <c:pt idx="2">
                  <c:v>198.20689655172413</c:v>
                </c:pt>
                <c:pt idx="3">
                  <c:v>179.93103448275863</c:v>
                </c:pt>
                <c:pt idx="4">
                  <c:v>200.19540229885058</c:v>
                </c:pt>
                <c:pt idx="5">
                  <c:v>216.04597701149424</c:v>
                </c:pt>
                <c:pt idx="6">
                  <c:v>193.4712643678161</c:v>
                </c:pt>
                <c:pt idx="7">
                  <c:v>230.49425287356323</c:v>
                </c:pt>
                <c:pt idx="8">
                  <c:v>216.79310344827587</c:v>
                </c:pt>
                <c:pt idx="9">
                  <c:v>188.94252873563218</c:v>
                </c:pt>
                <c:pt idx="10">
                  <c:v>190.9655172413793</c:v>
                </c:pt>
                <c:pt idx="11">
                  <c:v>165.35632183908046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C-4082-AAC6-88DCC7EB6FDA}"/>
            </c:ext>
          </c:extLst>
        </c:ser>
        <c:ser>
          <c:idx val="1"/>
          <c:order val="1"/>
          <c:tx>
            <c:strRef>
              <c:f>'ไฟฟ้า2565-2566'!$H$7:$H$8</c:f>
              <c:strCache>
                <c:ptCount val="2"/>
                <c:pt idx="0">
                  <c:v>ปริมาณการใช้ไฟฟ้าต่อจำนวนพนักงาน หน่วย (kW-h)</c:v>
                </c:pt>
                <c:pt idx="1">
                  <c:v>ปี 2566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'ไฟฟ้า2565-2566'!$H$9:$H$20</c:f>
              <c:numCache>
                <c:formatCode>0</c:formatCode>
                <c:ptCount val="12"/>
                <c:pt idx="0">
                  <c:v>144.58695652173913</c:v>
                </c:pt>
                <c:pt idx="1">
                  <c:v>151.05434782608697</c:v>
                </c:pt>
                <c:pt idx="2">
                  <c:v>198.56521739130434</c:v>
                </c:pt>
                <c:pt idx="3">
                  <c:v>206.25</c:v>
                </c:pt>
                <c:pt idx="4">
                  <c:v>226.56521739130434</c:v>
                </c:pt>
                <c:pt idx="5">
                  <c:v>219.35869565217391</c:v>
                </c:pt>
                <c:pt idx="6">
                  <c:v>211.09782608695653</c:v>
                </c:pt>
                <c:pt idx="7">
                  <c:v>206.7608695652174</c:v>
                </c:pt>
                <c:pt idx="8">
                  <c:v>208.14130434782609</c:v>
                </c:pt>
                <c:pt idx="9">
                  <c:v>221.31521739130434</c:v>
                </c:pt>
                <c:pt idx="10">
                  <c:v>204.70652173913044</c:v>
                </c:pt>
                <c:pt idx="11">
                  <c:v>132.66304347826087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C-4082-AAC6-88DCC7EB6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ตารางเปรียบเทียบปริมาณการใช้น้ำประปา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พ.ศ.2565-พ.ศ.2566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'ประปา2565-2566'!$C$6:$C$8</c:f>
              <c:strCache>
                <c:ptCount val="3"/>
                <c:pt idx="0">
                  <c:v>ปริมาณการใช้น้ำประปา หน่วย (ลบ.ม.)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B41-4948-82E6-9952E10965F1}"/>
              </c:ext>
            </c:extLst>
          </c:dPt>
          <c:dLbls>
            <c:dLbl>
              <c:idx val="0"/>
              <c:layout>
                <c:manualLayout>
                  <c:x val="5.5340181727182576E-18"/>
                  <c:y val="0.517360769207637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41-4948-82E6-9952E10965F1}"/>
                </c:ext>
              </c:extLst>
            </c:dLbl>
            <c:dLbl>
              <c:idx val="1"/>
              <c:layout>
                <c:manualLayout>
                  <c:x val="0"/>
                  <c:y val="0.319416101260687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41-4948-82E6-9952E10965F1}"/>
                </c:ext>
              </c:extLst>
            </c:dLbl>
            <c:dLbl>
              <c:idx val="2"/>
              <c:layout>
                <c:manualLayout>
                  <c:x val="-1.2074360950185656E-3"/>
                  <c:y val="0.366708550046904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41-4948-82E6-9952E10965F1}"/>
                </c:ext>
              </c:extLst>
            </c:dLbl>
            <c:dLbl>
              <c:idx val="3"/>
              <c:layout>
                <c:manualLayout>
                  <c:x val="0"/>
                  <c:y val="0.272123947289441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41-4948-82E6-9952E10965F1}"/>
                </c:ext>
              </c:extLst>
            </c:dLbl>
            <c:dLbl>
              <c:idx val="4"/>
              <c:layout>
                <c:manualLayout>
                  <c:x val="0"/>
                  <c:y val="0.149365056996578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41-4948-82E6-9952E10965F1}"/>
                </c:ext>
              </c:extLst>
            </c:dLbl>
            <c:dLbl>
              <c:idx val="5"/>
              <c:layout>
                <c:manualLayout>
                  <c:x val="0"/>
                  <c:y val="0.622288070783895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41-4948-82E6-9952E10965F1}"/>
                </c:ext>
              </c:extLst>
            </c:dLbl>
            <c:dLbl>
              <c:idx val="6"/>
              <c:layout>
                <c:manualLayout>
                  <c:x val="-8.8417063862808158E-17"/>
                  <c:y val="0.308299016477948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41-4948-82E6-9952E10965F1}"/>
                </c:ext>
              </c:extLst>
            </c:dLbl>
            <c:dLbl>
              <c:idx val="7"/>
              <c:layout>
                <c:manualLayout>
                  <c:x val="-8.8417063862808158E-17"/>
                  <c:y val="0.427032797736552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41-4948-82E6-9952E10965F1}"/>
                </c:ext>
              </c:extLst>
            </c:dLbl>
            <c:dLbl>
              <c:idx val="8"/>
              <c:layout>
                <c:manualLayout>
                  <c:x val="0"/>
                  <c:y val="0.422307029927421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41-4948-82E6-9952E10965F1}"/>
                </c:ext>
              </c:extLst>
            </c:dLbl>
            <c:dLbl>
              <c:idx val="9"/>
              <c:layout>
                <c:manualLayout>
                  <c:x val="-8.8417063862808158E-17"/>
                  <c:y val="0.354585180976258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41-4948-82E6-9952E10965F1}"/>
                </c:ext>
              </c:extLst>
            </c:dLbl>
            <c:dLbl>
              <c:idx val="10"/>
              <c:layout>
                <c:manualLayout>
                  <c:x val="0"/>
                  <c:y val="0.405597113283698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41-4948-82E6-9952E10965F1}"/>
                </c:ext>
              </c:extLst>
            </c:dLbl>
            <c:dLbl>
              <c:idx val="11"/>
              <c:layout>
                <c:manualLayout>
                  <c:x val="0"/>
                  <c:y val="0.33144195228248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41-4948-82E6-9952E10965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'ประปา2565-2566'!$C$9:$C$20</c:f>
              <c:numCache>
                <c:formatCode>0</c:formatCode>
                <c:ptCount val="12"/>
                <c:pt idx="0">
                  <c:v>503</c:v>
                </c:pt>
                <c:pt idx="1">
                  <c:v>310</c:v>
                </c:pt>
                <c:pt idx="2">
                  <c:v>357</c:v>
                </c:pt>
                <c:pt idx="3">
                  <c:v>263</c:v>
                </c:pt>
                <c:pt idx="4">
                  <c:v>141</c:v>
                </c:pt>
                <c:pt idx="5">
                  <c:v>611</c:v>
                </c:pt>
                <c:pt idx="6">
                  <c:v>299</c:v>
                </c:pt>
                <c:pt idx="7">
                  <c:v>417</c:v>
                </c:pt>
                <c:pt idx="8">
                  <c:v>416</c:v>
                </c:pt>
                <c:pt idx="9">
                  <c:v>345</c:v>
                </c:pt>
                <c:pt idx="10">
                  <c:v>392</c:v>
                </c:pt>
                <c:pt idx="11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3-46A9-819F-A4D43CA2E8DA}"/>
            </c:ext>
          </c:extLst>
        </c:ser>
        <c:ser>
          <c:idx val="1"/>
          <c:order val="1"/>
          <c:tx>
            <c:strRef>
              <c:f>'ประปา2565-2566'!$D$6:$D$8</c:f>
              <c:strCache>
                <c:ptCount val="3"/>
                <c:pt idx="0">
                  <c:v>ปริมาณการใช้น้ำประปา หน่วย (ลบ.ม.)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402842192112057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41-4948-82E6-9952E10965F1}"/>
                </c:ext>
              </c:extLst>
            </c:dLbl>
            <c:dLbl>
              <c:idx val="1"/>
              <c:layout>
                <c:manualLayout>
                  <c:x val="0"/>
                  <c:y val="0.399156536191545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41-4948-82E6-9952E10965F1}"/>
                </c:ext>
              </c:extLst>
            </c:dLbl>
            <c:dLbl>
              <c:idx val="2"/>
              <c:layout>
                <c:manualLayout>
                  <c:x val="0"/>
                  <c:y val="0.436013095396673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41-4948-82E6-9952E10965F1}"/>
                </c:ext>
              </c:extLst>
            </c:dLbl>
            <c:dLbl>
              <c:idx val="3"/>
              <c:layout>
                <c:manualLayout>
                  <c:x val="-4.4256636011486893E-17"/>
                  <c:y val="0.318072105940261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41-4948-82E6-9952E10965F1}"/>
                </c:ext>
              </c:extLst>
            </c:dLbl>
            <c:dLbl>
              <c:idx val="4"/>
              <c:layout>
                <c:manualLayout>
                  <c:x val="-4.4256636011486893E-17"/>
                  <c:y val="0.377042600668467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41-4948-82E6-9952E10965F1}"/>
                </c:ext>
              </c:extLst>
            </c:dLbl>
            <c:dLbl>
              <c:idx val="5"/>
              <c:layout>
                <c:manualLayout>
                  <c:x val="0"/>
                  <c:y val="0.432327439476160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41-4948-82E6-9952E10965F1}"/>
                </c:ext>
              </c:extLst>
            </c:dLbl>
            <c:dLbl>
              <c:idx val="6"/>
              <c:layout>
                <c:manualLayout>
                  <c:x val="0"/>
                  <c:y val="0.35492866514539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41-4948-82E6-9952E10965F1}"/>
                </c:ext>
              </c:extLst>
            </c:dLbl>
            <c:dLbl>
              <c:idx val="7"/>
              <c:layout>
                <c:manualLayout>
                  <c:x val="-8.8513272022973787E-17"/>
                  <c:y val="0.365985632906929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41-4948-82E6-9952E10965F1}"/>
                </c:ext>
              </c:extLst>
            </c:dLbl>
            <c:dLbl>
              <c:idx val="8"/>
              <c:layout>
                <c:manualLayout>
                  <c:x val="-8.8513272022973787E-17"/>
                  <c:y val="0.3954708802710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41-4948-82E6-9952E10965F1}"/>
                </c:ext>
              </c:extLst>
            </c:dLbl>
            <c:dLbl>
              <c:idx val="9"/>
              <c:layout>
                <c:manualLayout>
                  <c:x val="8.8417063862808158E-17"/>
                  <c:y val="0.373085236625213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41-4948-82E6-9952E10965F1}"/>
                </c:ext>
              </c:extLst>
            </c:dLbl>
            <c:dLbl>
              <c:idx val="10"/>
              <c:layout>
                <c:manualLayout>
                  <c:x val="0"/>
                  <c:y val="0.417721556061928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41-4948-82E6-9952E10965F1}"/>
                </c:ext>
              </c:extLst>
            </c:dLbl>
            <c:dLbl>
              <c:idx val="11"/>
              <c:layout>
                <c:manualLayout>
                  <c:x val="0"/>
                  <c:y val="0.347557353304364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41-4948-82E6-9952E10965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'ประปา2565-2566'!$D$9:$D$20</c:f>
              <c:numCache>
                <c:formatCode>0</c:formatCode>
                <c:ptCount val="12"/>
                <c:pt idx="0">
                  <c:v>393</c:v>
                </c:pt>
                <c:pt idx="1">
                  <c:v>390</c:v>
                </c:pt>
                <c:pt idx="2">
                  <c:v>424</c:v>
                </c:pt>
                <c:pt idx="3">
                  <c:v>309</c:v>
                </c:pt>
                <c:pt idx="4">
                  <c:v>369</c:v>
                </c:pt>
                <c:pt idx="5">
                  <c:v>419</c:v>
                </c:pt>
                <c:pt idx="6">
                  <c:v>346</c:v>
                </c:pt>
                <c:pt idx="7">
                  <c:v>356</c:v>
                </c:pt>
                <c:pt idx="8">
                  <c:v>388</c:v>
                </c:pt>
                <c:pt idx="9">
                  <c:v>364</c:v>
                </c:pt>
                <c:pt idx="10">
                  <c:v>411</c:v>
                </c:pt>
                <c:pt idx="11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3-46A9-819F-A4D43CA2E8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'ประปา2565-2566'!$I$6:$I$8</c:f>
              <c:strCache>
                <c:ptCount val="3"/>
                <c:pt idx="0">
                  <c:v>ค่าเป้าหมายลดปริมาณการใช้ 5% เทียบกับปี 2565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'ประปา2565-2566'!$I$9:$I$20</c:f>
              <c:numCache>
                <c:formatCode>0</c:formatCode>
                <c:ptCount val="12"/>
                <c:pt idx="0">
                  <c:v>477.85</c:v>
                </c:pt>
                <c:pt idx="1">
                  <c:v>294.5</c:v>
                </c:pt>
                <c:pt idx="2">
                  <c:v>339.15</c:v>
                </c:pt>
                <c:pt idx="3">
                  <c:v>249.85</c:v>
                </c:pt>
                <c:pt idx="4">
                  <c:v>133.94999999999999</c:v>
                </c:pt>
                <c:pt idx="5">
                  <c:v>580.45000000000005</c:v>
                </c:pt>
                <c:pt idx="6">
                  <c:v>284.05</c:v>
                </c:pt>
                <c:pt idx="7">
                  <c:v>396.15</c:v>
                </c:pt>
                <c:pt idx="8">
                  <c:v>395.2</c:v>
                </c:pt>
                <c:pt idx="9">
                  <c:v>327.75</c:v>
                </c:pt>
                <c:pt idx="10">
                  <c:v>372.4</c:v>
                </c:pt>
                <c:pt idx="11">
                  <c:v>305.89999999999998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3-46A9-819F-A4D43CA2E8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ตารางเปรียบเทียบการใช้ปริมาณน้ำประปาต่อจำนวนพนักงาน ปี พ.ศ.2565-พ.ศ.2566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'ประปา2565-2566'!$G$6:$G$8</c:f>
              <c:strCache>
                <c:ptCount val="3"/>
                <c:pt idx="0">
                  <c:v>ปริมาณการใช้น้ำประปา ต่อ จำนวนพนักงาน หน่วย (ลบ.ม.)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'ประปา2565-2566'!$G$9:$G$20</c:f>
              <c:numCache>
                <c:formatCode>0</c:formatCode>
                <c:ptCount val="12"/>
                <c:pt idx="0">
                  <c:v>5.7816091954022992</c:v>
                </c:pt>
                <c:pt idx="1">
                  <c:v>3.5632183908045976</c:v>
                </c:pt>
                <c:pt idx="2">
                  <c:v>4.1034482758620694</c:v>
                </c:pt>
                <c:pt idx="3">
                  <c:v>3.0229885057471266</c:v>
                </c:pt>
                <c:pt idx="4">
                  <c:v>1.6206896551724137</c:v>
                </c:pt>
                <c:pt idx="5">
                  <c:v>7.0229885057471266</c:v>
                </c:pt>
                <c:pt idx="6">
                  <c:v>3.4367816091954024</c:v>
                </c:pt>
                <c:pt idx="7">
                  <c:v>4.7931034482758621</c:v>
                </c:pt>
                <c:pt idx="8">
                  <c:v>4.7816091954022992</c:v>
                </c:pt>
                <c:pt idx="9">
                  <c:v>3.9655172413793105</c:v>
                </c:pt>
                <c:pt idx="10">
                  <c:v>4.5057471264367814</c:v>
                </c:pt>
                <c:pt idx="11">
                  <c:v>3.7011494252873565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E-469A-9B2A-30399DB0F500}"/>
            </c:ext>
          </c:extLst>
        </c:ser>
        <c:ser>
          <c:idx val="1"/>
          <c:order val="1"/>
          <c:tx>
            <c:strRef>
              <c:f>'ประปา2565-2566'!$H$6:$H$8</c:f>
              <c:strCache>
                <c:ptCount val="3"/>
                <c:pt idx="0">
                  <c:v>ปริมาณการใช้น้ำประปา ต่อ จำนวนพนักงาน หน่วย (ลบ.ม.)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'ประปา2565-2566'!$H$9:$H$20</c:f>
              <c:numCache>
                <c:formatCode>0</c:formatCode>
                <c:ptCount val="12"/>
                <c:pt idx="0">
                  <c:v>4.2717391304347823</c:v>
                </c:pt>
                <c:pt idx="1">
                  <c:v>4.2391304347826084</c:v>
                </c:pt>
                <c:pt idx="2">
                  <c:v>4.6086956521739131</c:v>
                </c:pt>
                <c:pt idx="3">
                  <c:v>3.3586956521739131</c:v>
                </c:pt>
                <c:pt idx="4">
                  <c:v>4.0108695652173916</c:v>
                </c:pt>
                <c:pt idx="5">
                  <c:v>4.5543478260869561</c:v>
                </c:pt>
                <c:pt idx="6">
                  <c:v>3.7608695652173911</c:v>
                </c:pt>
                <c:pt idx="7">
                  <c:v>3.8695652173913042</c:v>
                </c:pt>
                <c:pt idx="8">
                  <c:v>4.2173913043478262</c:v>
                </c:pt>
                <c:pt idx="9">
                  <c:v>3.9565217391304346</c:v>
                </c:pt>
                <c:pt idx="10">
                  <c:v>4.4673913043478262</c:v>
                </c:pt>
                <c:pt idx="11">
                  <c:v>3.6630434782608696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E-469A-9B2A-30399DB0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ตารางเปรียบเทียบปริมาณการใช้กระดาษ 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พ.ศ.2565-พ.ศ.2566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52676340875E-2"/>
          <c:y val="0.12018497283178839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'กระดาษ2565-2566'!$C$6:$C$8</c:f>
              <c:strCache>
                <c:ptCount val="3"/>
                <c:pt idx="0">
                  <c:v>ปริมาณการใช้กระดาษ หน่วย (กก.)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7D-4ECB-A95A-F0AA265EC3A3}"/>
              </c:ext>
            </c:extLst>
          </c:dPt>
          <c:dLbls>
            <c:dLbl>
              <c:idx val="0"/>
              <c:layout>
                <c:manualLayout>
                  <c:x val="0"/>
                  <c:y val="9.60708296005170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7D-4ECB-A95A-F0AA265EC3A3}"/>
                </c:ext>
              </c:extLst>
            </c:dLbl>
            <c:dLbl>
              <c:idx val="1"/>
              <c:layout>
                <c:manualLayout>
                  <c:x val="0"/>
                  <c:y val="6.1030236813073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7D-4ECB-A95A-F0AA265EC3A3}"/>
                </c:ext>
              </c:extLst>
            </c:dLbl>
            <c:dLbl>
              <c:idx val="2"/>
              <c:layout>
                <c:manualLayout>
                  <c:x val="-1.9036678401550624E-4"/>
                  <c:y val="0.381685150582642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7D-4ECB-A95A-F0AA265EC3A3}"/>
                </c:ext>
              </c:extLst>
            </c:dLbl>
            <c:dLbl>
              <c:idx val="3"/>
              <c:layout>
                <c:manualLayout>
                  <c:x val="-3.7293412581101237E-17"/>
                  <c:y val="6.9750274030515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7D-4ECB-A95A-F0AA265EC3A3}"/>
                </c:ext>
              </c:extLst>
            </c:dLbl>
            <c:dLbl>
              <c:idx val="4"/>
              <c:layout>
                <c:manualLayout>
                  <c:x val="0"/>
                  <c:y val="0.138132606594775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7D-4ECB-A95A-F0AA265EC3A3}"/>
                </c:ext>
              </c:extLst>
            </c:dLbl>
            <c:dLbl>
              <c:idx val="5"/>
              <c:layout>
                <c:manualLayout>
                  <c:x val="1.0171048199396112E-3"/>
                  <c:y val="8.24414689096975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7D-4ECB-A95A-F0AA265EC3A3}"/>
                </c:ext>
              </c:extLst>
            </c:dLbl>
            <c:dLbl>
              <c:idx val="6"/>
              <c:layout>
                <c:manualLayout>
                  <c:x val="0"/>
                  <c:y val="-5.132728648173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7D-4ECB-A95A-F0AA265EC3A3}"/>
                </c:ext>
              </c:extLst>
            </c:dLbl>
            <c:dLbl>
              <c:idx val="7"/>
              <c:layout>
                <c:manualLayout>
                  <c:x val="-7.4586825162202473E-17"/>
                  <c:y val="6.9750274030515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7D-4ECB-A95A-F0AA265EC3A3}"/>
                </c:ext>
              </c:extLst>
            </c:dLbl>
            <c:dLbl>
              <c:idx val="8"/>
              <c:layout>
                <c:manualLayout>
                  <c:x val="-1.0171048199396112E-3"/>
                  <c:y val="3.23087726911712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7D-4ECB-A95A-F0AA265EC3A3}"/>
                </c:ext>
              </c:extLst>
            </c:dLbl>
            <c:dLbl>
              <c:idx val="9"/>
              <c:layout>
                <c:manualLayout>
                  <c:x val="0"/>
                  <c:y val="-5.132728648173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7D-4ECB-A95A-F0AA265EC3A3}"/>
                </c:ext>
              </c:extLst>
            </c:dLbl>
            <c:dLbl>
              <c:idx val="10"/>
              <c:layout>
                <c:manualLayout>
                  <c:x val="0"/>
                  <c:y val="3.23087726911712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7D-4ECB-A95A-F0AA265EC3A3}"/>
                </c:ext>
              </c:extLst>
            </c:dLbl>
            <c:dLbl>
              <c:idx val="11"/>
              <c:layout>
                <c:manualLayout>
                  <c:x val="-1.0171048199396112E-3"/>
                  <c:y val="6.9750274030515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7D-4ECB-A95A-F0AA265EC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'กระดาษ2565-2566'!$C$9:$C$20</c:f>
              <c:numCache>
                <c:formatCode>0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375</c:v>
                </c:pt>
                <c:pt idx="3">
                  <c:v>0</c:v>
                </c:pt>
                <c:pt idx="4">
                  <c:v>125</c:v>
                </c:pt>
                <c:pt idx="5">
                  <c:v>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7D-4ECB-A95A-F0AA265EC3A3}"/>
            </c:ext>
          </c:extLst>
        </c:ser>
        <c:ser>
          <c:idx val="1"/>
          <c:order val="1"/>
          <c:tx>
            <c:strRef>
              <c:f>'กระดาษ2565-2566'!$D$6:$D$8</c:f>
              <c:strCache>
                <c:ptCount val="3"/>
                <c:pt idx="0">
                  <c:v>ปริมาณการใช้กระดาษ หน่วย (กก.)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164917380431958E-3"/>
                  <c:y val="5.92142703953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7D-4ECB-A95A-F0AA265EC3A3}"/>
                </c:ext>
              </c:extLst>
            </c:dLbl>
            <c:dLbl>
              <c:idx val="1"/>
              <c:layout>
                <c:manualLayout>
                  <c:x val="0"/>
                  <c:y val="5.92142703953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7D-4ECB-A95A-F0AA265EC3A3}"/>
                </c:ext>
              </c:extLst>
            </c:dLbl>
            <c:dLbl>
              <c:idx val="2"/>
              <c:layout>
                <c:manualLayout>
                  <c:x val="-1.0164917380432331E-3"/>
                  <c:y val="5.92142703953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7D-4ECB-A95A-F0AA265EC3A3}"/>
                </c:ext>
              </c:extLst>
            </c:dLbl>
            <c:dLbl>
              <c:idx val="3"/>
              <c:layout>
                <c:manualLayout>
                  <c:x val="2.0329834760863543E-3"/>
                  <c:y val="5.92142703953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7D-4ECB-A95A-F0AA265EC3A3}"/>
                </c:ext>
              </c:extLst>
            </c:dLbl>
            <c:dLbl>
              <c:idx val="4"/>
              <c:layout>
                <c:manualLayout>
                  <c:x val="1.0164917380431958E-3"/>
                  <c:y val="5.92142703953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7D-4ECB-A95A-F0AA265EC3A3}"/>
                </c:ext>
              </c:extLst>
            </c:dLbl>
            <c:dLbl>
              <c:idx val="5"/>
              <c:layout>
                <c:manualLayout>
                  <c:x val="-7.4541866342500125E-17"/>
                  <c:y val="5.92142703953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7D-4ECB-A95A-F0AA265EC3A3}"/>
                </c:ext>
              </c:extLst>
            </c:dLbl>
            <c:dLbl>
              <c:idx val="6"/>
              <c:layout>
                <c:manualLayout>
                  <c:x val="0"/>
                  <c:y val="0.30332948225821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7D-4ECB-A95A-F0AA265EC3A3}"/>
                </c:ext>
              </c:extLst>
            </c:dLbl>
            <c:dLbl>
              <c:idx val="7"/>
              <c:layout>
                <c:manualLayout>
                  <c:x val="0"/>
                  <c:y val="0.380728256588980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97D-4ECB-A95A-F0AA265EC3A3}"/>
                </c:ext>
              </c:extLst>
            </c:dLbl>
            <c:dLbl>
              <c:idx val="8"/>
              <c:layout>
                <c:manualLayout>
                  <c:x val="0"/>
                  <c:y val="0.635038515104369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97D-4ECB-A95A-F0AA265EC3A3}"/>
                </c:ext>
              </c:extLst>
            </c:dLbl>
            <c:dLbl>
              <c:idx val="9"/>
              <c:layout>
                <c:manualLayout>
                  <c:x val="1.4908373268500025E-16"/>
                  <c:y val="2.23577111902594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97D-4ECB-A95A-F0AA265EC3A3}"/>
                </c:ext>
              </c:extLst>
            </c:dLbl>
            <c:dLbl>
              <c:idx val="10"/>
              <c:layout>
                <c:manualLayout>
                  <c:x val="-1.4908373268500025E-16"/>
                  <c:y val="0.262923955631667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97D-4ECB-A95A-F0AA265EC3A3}"/>
                </c:ext>
              </c:extLst>
            </c:dLbl>
            <c:dLbl>
              <c:idx val="11"/>
              <c:layout>
                <c:manualLayout>
                  <c:x val="-1.4908373268500025E-16"/>
                  <c:y val="0.135384589489031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97D-4ECB-A95A-F0AA265EC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'กระดาษ2565-2566'!$D$9:$D$20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300</c:v>
                </c:pt>
                <c:pt idx="7">
                  <c:v>375</c:v>
                </c:pt>
                <c:pt idx="8">
                  <c:v>625</c:v>
                </c:pt>
                <c:pt idx="9">
                  <c:v>0</c:v>
                </c:pt>
                <c:pt idx="10">
                  <c:v>250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97D-4ECB-A95A-F0AA265EC3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'กระดาษ2565-2566'!$I$6:$I$8</c:f>
              <c:strCache>
                <c:ptCount val="3"/>
                <c:pt idx="0">
                  <c:v>ค่าเป้าหมายลดปริมาณการใช้ 5% เทียบกับปี 2565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'กระดาษ2565-2566'!$I$9:$I$20</c:f>
              <c:numCache>
                <c:formatCode>0</c:formatCode>
                <c:ptCount val="12"/>
                <c:pt idx="0">
                  <c:v>0</c:v>
                </c:pt>
                <c:pt idx="1">
                  <c:v>47.5</c:v>
                </c:pt>
                <c:pt idx="2">
                  <c:v>356.25</c:v>
                </c:pt>
                <c:pt idx="3">
                  <c:v>0</c:v>
                </c:pt>
                <c:pt idx="4">
                  <c:v>118.75</c:v>
                </c:pt>
                <c:pt idx="5">
                  <c:v>71.25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97D-4ECB-A95A-F0AA265EC3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ตารางเปรียบเทียบการใช้ปริมาณกระดาษ ต่อจำนวนพนักงาน ปี พ.ศ.2565-พ.ศ.2566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'กระดาษ2565-2566'!$G$6:$G$8</c:f>
              <c:strCache>
                <c:ptCount val="3"/>
                <c:pt idx="0">
                  <c:v>ปริมาณการใช้กระดาษ ต่อ จำนวนพนักงาน หน่วย (กก.)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'กระดาษ2565-2566'!$G$9:$G$20</c:f>
              <c:numCache>
                <c:formatCode>0</c:formatCode>
                <c:ptCount val="12"/>
                <c:pt idx="0">
                  <c:v>0</c:v>
                </c:pt>
                <c:pt idx="1">
                  <c:v>0.57471264367816088</c:v>
                </c:pt>
                <c:pt idx="2">
                  <c:v>4.3103448275862073</c:v>
                </c:pt>
                <c:pt idx="3">
                  <c:v>0</c:v>
                </c:pt>
                <c:pt idx="4">
                  <c:v>1.4367816091954022</c:v>
                </c:pt>
                <c:pt idx="5">
                  <c:v>0.86206896551724133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C-406F-900F-EF039FEC493A}"/>
            </c:ext>
          </c:extLst>
        </c:ser>
        <c:ser>
          <c:idx val="1"/>
          <c:order val="1"/>
          <c:tx>
            <c:strRef>
              <c:f>'กระดาษ2565-2566'!$H$6:$H$8</c:f>
              <c:strCache>
                <c:ptCount val="3"/>
                <c:pt idx="0">
                  <c:v>ปริมาณการใช้กระดาษ ต่อ จำนวนพนักงาน หน่วย (กก.)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'กระดาษ2565-2566'!$H$9:$H$20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3.2608695652173911</c:v>
                </c:pt>
                <c:pt idx="7">
                  <c:v>4.0760869565217392</c:v>
                </c:pt>
                <c:pt idx="8">
                  <c:v>6.7934782608695654</c:v>
                </c:pt>
                <c:pt idx="9">
                  <c:v>0</c:v>
                </c:pt>
                <c:pt idx="10">
                  <c:v>2.7173913043478262</c:v>
                </c:pt>
                <c:pt idx="11">
                  <c:v>1.3586956521739131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0C-406F-900F-EF039FEC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ตารางเปรียบเทียบปริมาณการใช้น้ำมันเชื้อเพลิง ดีเซล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พ.ศ.2565-พ.ศ.2566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'ดีเซล2565-2566'!$C$6:$C$8</c:f>
              <c:strCache>
                <c:ptCount val="3"/>
                <c:pt idx="0">
                  <c:v>ปริมาณการใช้น้ำมันเชื้อเพลิง ดีเซล หน่วย(ลิตร)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C4-4B4C-9652-967DB46F4968}"/>
              </c:ext>
            </c:extLst>
          </c:dPt>
          <c:dLbls>
            <c:dLbl>
              <c:idx val="0"/>
              <c:layout>
                <c:manualLayout>
                  <c:x val="0"/>
                  <c:y val="0.142178500292100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C4-4B4C-9652-967DB46F4968}"/>
                </c:ext>
              </c:extLst>
            </c:dLbl>
            <c:dLbl>
              <c:idx val="1"/>
              <c:layout>
                <c:manualLayout>
                  <c:x val="-1.8996771516774124E-17"/>
                  <c:y val="0.132342244432784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C4-4B4C-9652-967DB46F4968}"/>
                </c:ext>
              </c:extLst>
            </c:dLbl>
            <c:dLbl>
              <c:idx val="2"/>
              <c:layout>
                <c:manualLayout>
                  <c:x val="-1.7125848551527713E-4"/>
                  <c:y val="0.179634814123694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C4-4B4C-9652-967DB46F4968}"/>
                </c:ext>
              </c:extLst>
            </c:dLbl>
            <c:dLbl>
              <c:idx val="3"/>
              <c:layout>
                <c:manualLayout>
                  <c:x val="-3.7993543033548248E-17"/>
                  <c:y val="0.144913608696254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C4-4B4C-9652-967DB46F4968}"/>
                </c:ext>
              </c:extLst>
            </c:dLbl>
            <c:dLbl>
              <c:idx val="4"/>
              <c:layout>
                <c:manualLayout>
                  <c:x val="-7.5987086067096496E-17"/>
                  <c:y val="0.209228722409181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C4-4B4C-9652-967DB46F4968}"/>
                </c:ext>
              </c:extLst>
            </c:dLbl>
            <c:dLbl>
              <c:idx val="5"/>
              <c:layout>
                <c:manualLayout>
                  <c:x val="-7.5987086067096496E-17"/>
                  <c:y val="0.183955189473426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C4-4B4C-9652-967DB46F4968}"/>
                </c:ext>
              </c:extLst>
            </c:dLbl>
            <c:dLbl>
              <c:idx val="6"/>
              <c:layout>
                <c:manualLayout>
                  <c:x val="-7.5987086067096496E-17"/>
                  <c:y val="0.435509154688292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C4-4B4C-9652-967DB46F4968}"/>
                </c:ext>
              </c:extLst>
            </c:dLbl>
            <c:dLbl>
              <c:idx val="7"/>
              <c:layout>
                <c:manualLayout>
                  <c:x val="1.0361995074054404E-3"/>
                  <c:y val="0.258666307641952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C4-4B4C-9652-967DB46F4968}"/>
                </c:ext>
              </c:extLst>
            </c:dLbl>
            <c:dLbl>
              <c:idx val="8"/>
              <c:layout>
                <c:manualLayout>
                  <c:x val="1.0361995074054404E-3"/>
                  <c:y val="0.46346329419119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C4-4B4C-9652-967DB46F4968}"/>
                </c:ext>
              </c:extLst>
            </c:dLbl>
            <c:dLbl>
              <c:idx val="9"/>
              <c:layout>
                <c:manualLayout>
                  <c:x val="0"/>
                  <c:y val="0.388258418839841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C4-4B4C-9652-967DB46F4968}"/>
                </c:ext>
              </c:extLst>
            </c:dLbl>
            <c:dLbl>
              <c:idx val="10"/>
              <c:layout>
                <c:manualLayout>
                  <c:x val="0"/>
                  <c:y val="0.304577182113616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C4-4B4C-9652-967DB46F4968}"/>
                </c:ext>
              </c:extLst>
            </c:dLbl>
            <c:dLbl>
              <c:idx val="11"/>
              <c:layout>
                <c:manualLayout>
                  <c:x val="0"/>
                  <c:y val="0.282802667113679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C4-4B4C-9652-967DB46F4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'ดีเซล2565-2566'!$C$9:$C$20</c:f>
              <c:numCache>
                <c:formatCode>0.00</c:formatCode>
                <c:ptCount val="12"/>
                <c:pt idx="0">
                  <c:v>96</c:v>
                </c:pt>
                <c:pt idx="1">
                  <c:v>89</c:v>
                </c:pt>
                <c:pt idx="2">
                  <c:v>121</c:v>
                </c:pt>
                <c:pt idx="3">
                  <c:v>101</c:v>
                </c:pt>
                <c:pt idx="4">
                  <c:v>145</c:v>
                </c:pt>
                <c:pt idx="5">
                  <c:v>123</c:v>
                </c:pt>
                <c:pt idx="6">
                  <c:v>306</c:v>
                </c:pt>
                <c:pt idx="7">
                  <c:v>177.49</c:v>
                </c:pt>
                <c:pt idx="8">
                  <c:v>324.45</c:v>
                </c:pt>
                <c:pt idx="9">
                  <c:v>273.60000000000002</c:v>
                </c:pt>
                <c:pt idx="10">
                  <c:v>211.8</c:v>
                </c:pt>
                <c:pt idx="11">
                  <c:v>197.45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7C4-4B4C-9652-967DB46F4968}"/>
            </c:ext>
          </c:extLst>
        </c:ser>
        <c:ser>
          <c:idx val="1"/>
          <c:order val="1"/>
          <c:tx>
            <c:strRef>
              <c:f>'ดีเซล2565-2566'!$D$6:$D$8</c:f>
              <c:strCache>
                <c:ptCount val="3"/>
                <c:pt idx="0">
                  <c:v>ปริมาณการใช้น้ำมันเชื้อเพลิง ดีเซล หน่วย(ลิตร)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4983857583870619E-18"/>
                  <c:y val="0.29433938028759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C4-4B4C-9652-967DB46F4968}"/>
                </c:ext>
              </c:extLst>
            </c:dLbl>
            <c:dLbl>
              <c:idx val="1"/>
              <c:layout>
                <c:manualLayout>
                  <c:x val="-1.8996771516774124E-17"/>
                  <c:y val="0.204000965124421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C4-4B4C-9652-967DB46F4968}"/>
                </c:ext>
              </c:extLst>
            </c:dLbl>
            <c:dLbl>
              <c:idx val="2"/>
              <c:layout>
                <c:manualLayout>
                  <c:x val="0"/>
                  <c:y val="0.21259988198142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C4-4B4C-9652-967DB46F4968}"/>
                </c:ext>
              </c:extLst>
            </c:dLbl>
            <c:dLbl>
              <c:idx val="3"/>
              <c:layout>
                <c:manualLayout>
                  <c:x val="1.0361995074054404E-3"/>
                  <c:y val="0.149705645889486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C4-4B4C-9652-967DB46F4968}"/>
                </c:ext>
              </c:extLst>
            </c:dLbl>
            <c:dLbl>
              <c:idx val="4"/>
              <c:layout>
                <c:manualLayout>
                  <c:x val="-7.5987086067096496E-17"/>
                  <c:y val="0.653911861986029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C4-4B4C-9652-967DB46F4968}"/>
                </c:ext>
              </c:extLst>
            </c:dLbl>
            <c:dLbl>
              <c:idx val="5"/>
              <c:layout>
                <c:manualLayout>
                  <c:x val="0"/>
                  <c:y val="0.342531966800426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C4-4B4C-9652-967DB46F4968}"/>
                </c:ext>
              </c:extLst>
            </c:dLbl>
            <c:dLbl>
              <c:idx val="6"/>
              <c:layout>
                <c:manualLayout>
                  <c:x val="0"/>
                  <c:y val="0.171596235072020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C4-4B4C-9652-967DB46F4968}"/>
                </c:ext>
              </c:extLst>
            </c:dLbl>
            <c:dLbl>
              <c:idx val="7"/>
              <c:layout>
                <c:manualLayout>
                  <c:x val="7.5987086067096496E-17"/>
                  <c:y val="0.132875478621875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C4-4B4C-9652-967DB46F4968}"/>
                </c:ext>
              </c:extLst>
            </c:dLbl>
            <c:dLbl>
              <c:idx val="8"/>
              <c:layout>
                <c:manualLayout>
                  <c:x val="1.0361995074054404E-3"/>
                  <c:y val="0.257036260808671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C4-4B4C-9652-967DB46F4968}"/>
                </c:ext>
              </c:extLst>
            </c:dLbl>
            <c:dLbl>
              <c:idx val="9"/>
              <c:layout>
                <c:manualLayout>
                  <c:x val="0"/>
                  <c:y val="0.123620182884596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C4-4B4C-9652-967DB46F4968}"/>
                </c:ext>
              </c:extLst>
            </c:dLbl>
            <c:dLbl>
              <c:idx val="10"/>
              <c:layout>
                <c:manualLayout>
                  <c:x val="1.0361995074054404E-3"/>
                  <c:y val="0.22647546047423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C4-4B4C-9652-967DB46F4968}"/>
                </c:ext>
              </c:extLst>
            </c:dLbl>
            <c:dLbl>
              <c:idx val="11"/>
              <c:layout>
                <c:manualLayout>
                  <c:x val="0"/>
                  <c:y val="0.130649741440339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C4-4B4C-9652-967DB46F4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'ดีเซล2565-2566'!$D$9:$D$20</c:f>
              <c:numCache>
                <c:formatCode>0.00</c:formatCode>
                <c:ptCount val="12"/>
                <c:pt idx="0">
                  <c:v>201.82</c:v>
                </c:pt>
                <c:pt idx="1">
                  <c:v>137.22999999999999</c:v>
                </c:pt>
                <c:pt idx="2">
                  <c:v>145.99</c:v>
                </c:pt>
                <c:pt idx="3">
                  <c:v>100.61</c:v>
                </c:pt>
                <c:pt idx="4">
                  <c:v>461.44</c:v>
                </c:pt>
                <c:pt idx="5">
                  <c:v>237.96</c:v>
                </c:pt>
                <c:pt idx="6">
                  <c:v>113.38</c:v>
                </c:pt>
                <c:pt idx="7">
                  <c:v>86.74</c:v>
                </c:pt>
                <c:pt idx="8">
                  <c:v>176.4</c:v>
                </c:pt>
                <c:pt idx="9">
                  <c:v>80.17</c:v>
                </c:pt>
                <c:pt idx="10">
                  <c:v>155.84</c:v>
                </c:pt>
                <c:pt idx="11">
                  <c:v>85.16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7C4-4B4C-9652-967DB46F49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'ดีเซล2565-2566'!$I$6:$I$8</c:f>
              <c:strCache>
                <c:ptCount val="3"/>
                <c:pt idx="0">
                  <c:v>ค่าเป้าหมายลดปริมาณการใช้ 5% เทียบกับปี 2565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'ดีเซล2565-2566'!$I$9:$I$20</c:f>
              <c:numCache>
                <c:formatCode>0</c:formatCode>
                <c:ptCount val="12"/>
                <c:pt idx="0">
                  <c:v>91.2</c:v>
                </c:pt>
                <c:pt idx="1">
                  <c:v>84.55</c:v>
                </c:pt>
                <c:pt idx="2">
                  <c:v>114.95</c:v>
                </c:pt>
                <c:pt idx="3">
                  <c:v>95.95</c:v>
                </c:pt>
                <c:pt idx="4">
                  <c:v>137.75</c:v>
                </c:pt>
                <c:pt idx="5">
                  <c:v>116.85</c:v>
                </c:pt>
                <c:pt idx="6">
                  <c:v>290.7</c:v>
                </c:pt>
                <c:pt idx="7">
                  <c:v>168.6155</c:v>
                </c:pt>
                <c:pt idx="8">
                  <c:v>308.22750000000002</c:v>
                </c:pt>
                <c:pt idx="9">
                  <c:v>259.92</c:v>
                </c:pt>
                <c:pt idx="10">
                  <c:v>201.21</c:v>
                </c:pt>
                <c:pt idx="11">
                  <c:v>187.57749999999999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C4-4B4C-9652-967DB46F49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ตารางเปรียบเทียบการใช้ปริมาณน้ำมันเชื้อเพลิง ดีเซล ต่อจำนวนพนักงาน ปี พ.ศ.2565-พ.ศ.2566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'ดีเซล2565-2566'!$G$6:$G$8</c:f>
              <c:strCache>
                <c:ptCount val="3"/>
                <c:pt idx="0">
                  <c:v>ปริมาณการใช้น้ำมันเชื้อเพลิง ดีเซล ต่อ จำนวนพนักงาน หน่วย (ลิตร)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'ดีเซล2565-2566'!$G$9:$G$20</c:f>
              <c:numCache>
                <c:formatCode>0</c:formatCode>
                <c:ptCount val="12"/>
                <c:pt idx="0">
                  <c:v>1.103448275862069</c:v>
                </c:pt>
                <c:pt idx="1">
                  <c:v>1.0229885057471264</c:v>
                </c:pt>
                <c:pt idx="2">
                  <c:v>1.3908045977011494</c:v>
                </c:pt>
                <c:pt idx="3">
                  <c:v>1.1609195402298851</c:v>
                </c:pt>
                <c:pt idx="4">
                  <c:v>1.6666666666666667</c:v>
                </c:pt>
                <c:pt idx="5">
                  <c:v>1.4137931034482758</c:v>
                </c:pt>
                <c:pt idx="6">
                  <c:v>3.5172413793103448</c:v>
                </c:pt>
                <c:pt idx="7">
                  <c:v>2.0401149425287359</c:v>
                </c:pt>
                <c:pt idx="8">
                  <c:v>3.7293103448275859</c:v>
                </c:pt>
                <c:pt idx="9">
                  <c:v>3.1448275862068966</c:v>
                </c:pt>
                <c:pt idx="10">
                  <c:v>2.4344827586206899</c:v>
                </c:pt>
                <c:pt idx="11">
                  <c:v>2.2695402298850573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1-42C1-8F4E-57024E24D976}"/>
            </c:ext>
          </c:extLst>
        </c:ser>
        <c:ser>
          <c:idx val="1"/>
          <c:order val="1"/>
          <c:tx>
            <c:strRef>
              <c:f>'ดีเซล2565-2566'!$H$6:$H$8</c:f>
              <c:strCache>
                <c:ptCount val="3"/>
                <c:pt idx="0">
                  <c:v>ปริมาณการใช้น้ำมันเชื้อเพลิง ดีเซล ต่อ จำนวนพนักงาน หน่วย (ลิตร)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'ดีเซล2565-2566'!$H$9:$H$20</c:f>
              <c:numCache>
                <c:formatCode>0</c:formatCode>
                <c:ptCount val="12"/>
                <c:pt idx="0">
                  <c:v>2.193695652173913</c:v>
                </c:pt>
                <c:pt idx="1">
                  <c:v>1.4916304347826086</c:v>
                </c:pt>
                <c:pt idx="2">
                  <c:v>1.5868478260869565</c:v>
                </c:pt>
                <c:pt idx="3">
                  <c:v>1.0935869565217391</c:v>
                </c:pt>
                <c:pt idx="4">
                  <c:v>5.0156521739130433</c:v>
                </c:pt>
                <c:pt idx="5">
                  <c:v>2.5865217391304349</c:v>
                </c:pt>
                <c:pt idx="6">
                  <c:v>1.2323913043478261</c:v>
                </c:pt>
                <c:pt idx="7">
                  <c:v>0.9428260869565217</c:v>
                </c:pt>
                <c:pt idx="8">
                  <c:v>1.9173913043478261</c:v>
                </c:pt>
                <c:pt idx="9">
                  <c:v>0.87141304347826087</c:v>
                </c:pt>
                <c:pt idx="10">
                  <c:v>1.693913043478261</c:v>
                </c:pt>
                <c:pt idx="11">
                  <c:v>0.92565217391304344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1-42C1-8F4E-57024E24D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ตารางเปรียบเทียบปริมาณการใช้น้ำมันเชื้อเพลิง </a:t>
            </a:r>
            <a:r>
              <a:rPr lang="th-TH" sz="2000" b="1" i="0" u="none" strike="noStrike" baseline="0">
                <a:effectLst/>
              </a:rPr>
              <a:t>แก๊สโซฮอล์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พ.ศ.2565-พ.ศ.2566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'แก๊สโซฮอล์2565-2566'!$C$6:$C$8</c:f>
              <c:strCache>
                <c:ptCount val="3"/>
                <c:pt idx="0">
                  <c:v>ปริมาณการใช้น้ำมันเชื้อเพลิง แก๊สโซฮอล์ หน่วย(ลิตร)</c:v>
                </c:pt>
                <c:pt idx="2">
                  <c:v>ปี 2565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8A-48BD-A394-DE4FAEFEF717}"/>
              </c:ext>
            </c:extLst>
          </c:dPt>
          <c:dLbls>
            <c:dLbl>
              <c:idx val="0"/>
              <c:layout>
                <c:manualLayout>
                  <c:x val="0"/>
                  <c:y val="0.354200910299742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A-48BD-A394-DE4FAEFEF717}"/>
                </c:ext>
              </c:extLst>
            </c:dLbl>
            <c:dLbl>
              <c:idx val="1"/>
              <c:layout>
                <c:manualLayout>
                  <c:x val="-1.5652612832476405E-17"/>
                  <c:y val="0.225334625951157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A-48BD-A394-DE4FAEFEF717}"/>
                </c:ext>
              </c:extLst>
            </c:dLbl>
            <c:dLbl>
              <c:idx val="2"/>
              <c:layout>
                <c:manualLayout>
                  <c:x val="-1.712283411610747E-4"/>
                  <c:y val="0.235430224997510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A-48BD-A394-DE4FAEFEF717}"/>
                </c:ext>
              </c:extLst>
            </c:dLbl>
            <c:dLbl>
              <c:idx val="3"/>
              <c:layout>
                <c:manualLayout>
                  <c:x val="0"/>
                  <c:y val="0.286262030425333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A-48BD-A394-DE4FAEFEF717}"/>
                </c:ext>
              </c:extLst>
            </c:dLbl>
            <c:dLbl>
              <c:idx val="4"/>
              <c:layout>
                <c:manualLayout>
                  <c:x val="0"/>
                  <c:y val="0.138554474468845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A-48BD-A394-DE4FAEFEF717}"/>
                </c:ext>
              </c:extLst>
            </c:dLbl>
            <c:dLbl>
              <c:idx val="5"/>
              <c:layout>
                <c:manualLayout>
                  <c:x val="-6.261045132990562E-17"/>
                  <c:y val="0.596841189598917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8A-48BD-A394-DE4FAEFEF717}"/>
                </c:ext>
              </c:extLst>
            </c:dLbl>
            <c:dLbl>
              <c:idx val="6"/>
              <c:layout>
                <c:manualLayout>
                  <c:x val="0"/>
                  <c:y val="0.535940730934375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8A-48BD-A394-DE4FAEFEF717}"/>
                </c:ext>
              </c:extLst>
            </c:dLbl>
            <c:dLbl>
              <c:idx val="7"/>
              <c:layout>
                <c:manualLayout>
                  <c:x val="-6.7140064514159916E-4"/>
                  <c:y val="0.161954274132608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8A-48BD-A394-DE4FAEFEF717}"/>
                </c:ext>
              </c:extLst>
            </c:dLbl>
            <c:dLbl>
              <c:idx val="8"/>
              <c:layout>
                <c:manualLayout>
                  <c:x val="1.823880995563391E-4"/>
                  <c:y val="0.230265416224892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8A-48BD-A394-DE4FAEFEF717}"/>
                </c:ext>
              </c:extLst>
            </c:dLbl>
            <c:dLbl>
              <c:idx val="9"/>
              <c:layout>
                <c:manualLayout>
                  <c:x val="-1.2522090265981124E-16"/>
                  <c:y val="0.235750938709998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8A-48BD-A394-DE4FAEFEF717}"/>
                </c:ext>
              </c:extLst>
            </c:dLbl>
            <c:dLbl>
              <c:idx val="10"/>
              <c:layout>
                <c:manualLayout>
                  <c:x val="-1.2522090265981124E-16"/>
                  <c:y val="0.241342487098229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8A-48BD-A394-DE4FAEFEF717}"/>
                </c:ext>
              </c:extLst>
            </c:dLbl>
            <c:dLbl>
              <c:idx val="11"/>
              <c:layout>
                <c:manualLayout>
                  <c:x val="0"/>
                  <c:y val="0.253045169377844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8A-48BD-A394-DE4FAEFEF7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'แก๊สโซฮอล์2565-2566'!$C$9:$C$20</c:f>
              <c:numCache>
                <c:formatCode>0.00</c:formatCode>
                <c:ptCount val="12"/>
                <c:pt idx="0">
                  <c:v>71</c:v>
                </c:pt>
                <c:pt idx="1">
                  <c:v>45</c:v>
                </c:pt>
                <c:pt idx="2">
                  <c:v>45</c:v>
                </c:pt>
                <c:pt idx="3">
                  <c:v>57</c:v>
                </c:pt>
                <c:pt idx="4">
                  <c:v>26</c:v>
                </c:pt>
                <c:pt idx="5">
                  <c:v>118</c:v>
                </c:pt>
                <c:pt idx="6">
                  <c:v>105.48</c:v>
                </c:pt>
                <c:pt idx="7">
                  <c:v>31.15</c:v>
                </c:pt>
                <c:pt idx="8">
                  <c:v>44.92</c:v>
                </c:pt>
                <c:pt idx="9">
                  <c:v>46.72</c:v>
                </c:pt>
                <c:pt idx="10">
                  <c:v>47.54</c:v>
                </c:pt>
                <c:pt idx="11">
                  <c:v>49.51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8A-48BD-A394-DE4FAEFEF717}"/>
            </c:ext>
          </c:extLst>
        </c:ser>
        <c:ser>
          <c:idx val="1"/>
          <c:order val="1"/>
          <c:tx>
            <c:strRef>
              <c:f>'แก๊สโซฮอล์2565-2566'!$D$6:$D$8</c:f>
              <c:strCache>
                <c:ptCount val="3"/>
                <c:pt idx="0">
                  <c:v>ปริมาณการใช้น้ำมันเชื้อเพลิง แก๊สโซฮอล์ หน่วย(ลิตร)</c:v>
                </c:pt>
                <c:pt idx="2">
                  <c:v>ปี 2566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171589451301306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8A-48BD-A394-DE4FAEFEF717}"/>
                </c:ext>
              </c:extLst>
            </c:dLbl>
            <c:dLbl>
              <c:idx val="1"/>
              <c:layout>
                <c:manualLayout>
                  <c:x val="0"/>
                  <c:y val="0.148205467656241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8A-48BD-A394-DE4FAEFEF717}"/>
                </c:ext>
              </c:extLst>
            </c:dLbl>
            <c:dLbl>
              <c:idx val="2"/>
              <c:layout>
                <c:manualLayout>
                  <c:x val="0"/>
                  <c:y val="0.123327163133446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8A-48BD-A394-DE4FAEFEF717}"/>
                </c:ext>
              </c:extLst>
            </c:dLbl>
            <c:dLbl>
              <c:idx val="3"/>
              <c:layout>
                <c:manualLayout>
                  <c:x val="1.0361768442542774E-3"/>
                  <c:y val="0.186902579182604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8A-48BD-A394-DE4FAEFEF717}"/>
                </c:ext>
              </c:extLst>
            </c:dLbl>
            <c:dLbl>
              <c:idx val="4"/>
              <c:layout>
                <c:manualLayout>
                  <c:x val="0"/>
                  <c:y val="0.200176026430324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8A-48BD-A394-DE4FAEFEF717}"/>
                </c:ext>
              </c:extLst>
            </c:dLbl>
            <c:dLbl>
              <c:idx val="5"/>
              <c:layout>
                <c:manualLayout>
                  <c:x val="-8.5378874469793826E-4"/>
                  <c:y val="0.152827552676128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8A-48BD-A394-DE4FAEFEF717}"/>
                </c:ext>
              </c:extLst>
            </c:dLbl>
            <c:dLbl>
              <c:idx val="6"/>
              <c:layout>
                <c:manualLayout>
                  <c:x val="1.7075774893958139E-3"/>
                  <c:y val="0.145558334748964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A8A-48BD-A394-DE4FAEFEF717}"/>
                </c:ext>
              </c:extLst>
            </c:dLbl>
            <c:dLbl>
              <c:idx val="7"/>
              <c:layout>
                <c:manualLayout>
                  <c:x val="-8.5378874469806349E-4"/>
                  <c:y val="0.255625230650272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A8A-48BD-A394-DE4FAEFEF717}"/>
                </c:ext>
              </c:extLst>
            </c:dLbl>
            <c:dLbl>
              <c:idx val="8"/>
              <c:layout>
                <c:manualLayout>
                  <c:x val="1.0361995074054404E-3"/>
                  <c:y val="0.257036260808671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A8A-48BD-A394-DE4FAEFEF717}"/>
                </c:ext>
              </c:extLst>
            </c:dLbl>
            <c:dLbl>
              <c:idx val="9"/>
              <c:layout>
                <c:manualLayout>
                  <c:x val="0"/>
                  <c:y val="0.246369930819562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A8A-48BD-A394-DE4FAEFEF717}"/>
                </c:ext>
              </c:extLst>
            </c:dLbl>
            <c:dLbl>
              <c:idx val="10"/>
              <c:layout>
                <c:manualLayout>
                  <c:x val="1.0361768442541522E-3"/>
                  <c:y val="0.25995266909959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A8A-48BD-A394-DE4FAEFEF717}"/>
                </c:ext>
              </c:extLst>
            </c:dLbl>
            <c:dLbl>
              <c:idx val="11"/>
              <c:layout>
                <c:manualLayout>
                  <c:x val="0"/>
                  <c:y val="0.179005699624515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A8A-48BD-A394-DE4FAEFEF7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'แก๊สโซฮอล์2565-2566'!$D$9:$D$20</c:f>
              <c:numCache>
                <c:formatCode>0.00</c:formatCode>
                <c:ptCount val="12"/>
                <c:pt idx="0">
                  <c:v>33.28</c:v>
                </c:pt>
                <c:pt idx="1">
                  <c:v>27.21</c:v>
                </c:pt>
                <c:pt idx="2">
                  <c:v>22.95</c:v>
                </c:pt>
                <c:pt idx="3">
                  <c:v>36.56</c:v>
                </c:pt>
                <c:pt idx="4">
                  <c:v>38.200000000000003</c:v>
                </c:pt>
                <c:pt idx="5">
                  <c:v>29.34</c:v>
                </c:pt>
                <c:pt idx="6">
                  <c:v>28.2</c:v>
                </c:pt>
                <c:pt idx="7">
                  <c:v>51.15</c:v>
                </c:pt>
                <c:pt idx="8">
                  <c:v>48.85</c:v>
                </c:pt>
                <c:pt idx="9">
                  <c:v>48.52</c:v>
                </c:pt>
                <c:pt idx="10">
                  <c:v>51.31</c:v>
                </c:pt>
                <c:pt idx="11">
                  <c:v>35.57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A8A-48BD-A394-DE4FAEFEF7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'แก๊สโซฮอล์2565-2566'!$I$6:$I$8</c:f>
              <c:strCache>
                <c:ptCount val="3"/>
                <c:pt idx="0">
                  <c:v>ค่าเป้าหมายลดปริมาณการใช้ 5% เทียบกับปี 2565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'แก๊สโซฮอล์2565-2566'!$B$9:$B$20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'แก๊สโซฮอล์2565-2566'!$I$9:$I$20</c:f>
              <c:numCache>
                <c:formatCode>0</c:formatCode>
                <c:ptCount val="12"/>
                <c:pt idx="0">
                  <c:v>67.45</c:v>
                </c:pt>
                <c:pt idx="1">
                  <c:v>42.75</c:v>
                </c:pt>
                <c:pt idx="2">
                  <c:v>42.75</c:v>
                </c:pt>
                <c:pt idx="3">
                  <c:v>54.15</c:v>
                </c:pt>
                <c:pt idx="4">
                  <c:v>24.7</c:v>
                </c:pt>
                <c:pt idx="5">
                  <c:v>112.1</c:v>
                </c:pt>
                <c:pt idx="6">
                  <c:v>100.206</c:v>
                </c:pt>
                <c:pt idx="7">
                  <c:v>29.592500000000001</c:v>
                </c:pt>
                <c:pt idx="8">
                  <c:v>42.674000000000007</c:v>
                </c:pt>
                <c:pt idx="9">
                  <c:v>44.383999999999993</c:v>
                </c:pt>
                <c:pt idx="10">
                  <c:v>45.163000000000004</c:v>
                </c:pt>
                <c:pt idx="11">
                  <c:v>47.034500000000001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A8A-48BD-A394-DE4FAEFEF7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12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827CD5CD-5695-4195-A7A3-6B3DA0385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12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DBE40772-1948-4133-8F43-D42D45D68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F14972E-4AB2-4589-93F5-A0681801A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F88EE82F-C128-CC84-26E5-A5CCD3B34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15A2F23C-E32C-4007-AC06-AE13A9996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F2728B44-8163-4A65-B55C-9F7A22FA7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B2923F5-CB00-48EB-B2B1-94ABA4D31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AD47A361-9126-44A3-833D-EF5F29047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EEA7263-4A8D-4BF6-AAD9-28C45B1EB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84FAAB9D-02A6-447E-A45B-739C6EEC4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15001F4-F806-4072-8139-FB3BA41F0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0DBD9D3C-E277-493E-B203-7E9473CA1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FC43367F-DEE4-4F48-8152-ECB1EF469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CCA3831D-CF46-4A5E-8C99-32852F820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17318</xdr:colOff>
      <xdr:row>30</xdr:row>
      <xdr:rowOff>187036</xdr:rowOff>
    </xdr:from>
    <xdr:to>
      <xdr:col>18</xdr:col>
      <xdr:colOff>0</xdr:colOff>
      <xdr:row>52</xdr:row>
      <xdr:rowOff>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9ECF9B9-28E5-4E2C-818B-B104D7257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945695</xdr:colOff>
      <xdr:row>31</xdr:row>
      <xdr:rowOff>16329</xdr:rowOff>
    </xdr:from>
    <xdr:to>
      <xdr:col>39</xdr:col>
      <xdr:colOff>1357312</xdr:colOff>
      <xdr:row>52</xdr:row>
      <xdr:rowOff>-1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98F5D4CF-17F2-4B5C-AE5D-CC2D576A5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710045</xdr:colOff>
      <xdr:row>31</xdr:row>
      <xdr:rowOff>48491</xdr:rowOff>
    </xdr:from>
    <xdr:to>
      <xdr:col>8</xdr:col>
      <xdr:colOff>1558637</xdr:colOff>
      <xdr:row>58</xdr:row>
      <xdr:rowOff>34637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52D309E-3D2D-832A-7363-0ABCE81C3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463D-8944-411D-BEED-BC9E35052E0E}">
  <dimension ref="B2:N70"/>
  <sheetViews>
    <sheetView topLeftCell="A22" zoomScale="80" zoomScaleNormal="80" workbookViewId="0">
      <selection activeCell="J52" sqref="J52"/>
    </sheetView>
  </sheetViews>
  <sheetFormatPr defaultColWidth="8.875" defaultRowHeight="21"/>
  <cols>
    <col min="1" max="1" width="8.875" style="1"/>
    <col min="2" max="2" width="12.75" style="1" customWidth="1"/>
    <col min="3" max="4" width="15.625" style="1" customWidth="1"/>
    <col min="5" max="5" width="19" style="1" customWidth="1"/>
    <col min="6" max="6" width="15.625" style="1" customWidth="1"/>
    <col min="7" max="8" width="22.25" style="1" customWidth="1"/>
    <col min="9" max="10" width="18.5" style="1" customWidth="1"/>
    <col min="11" max="11" width="24" style="1" customWidth="1"/>
    <col min="12" max="12" width="26.125" style="1" customWidth="1"/>
    <col min="13" max="13" width="15.25" style="1" customWidth="1"/>
    <col min="14" max="14" width="9.875" style="1" customWidth="1"/>
    <col min="15" max="16384" width="8.875" style="1"/>
  </cols>
  <sheetData>
    <row r="2" spans="2:14" ht="26.25">
      <c r="B2" s="300" t="s">
        <v>16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2:14" ht="26.25">
      <c r="B3" s="300" t="s">
        <v>12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4" spans="2:14" ht="23.25">
      <c r="L4" s="12" t="s">
        <v>19</v>
      </c>
      <c r="M4" s="13">
        <v>87</v>
      </c>
    </row>
    <row r="5" spans="2:14" ht="23.25">
      <c r="L5" s="12" t="s">
        <v>20</v>
      </c>
      <c r="M5" s="13">
        <v>92</v>
      </c>
    </row>
    <row r="6" spans="2:14" ht="24" thickBot="1">
      <c r="L6" s="12" t="s">
        <v>46</v>
      </c>
      <c r="M6" s="13">
        <v>2432</v>
      </c>
    </row>
    <row r="7" spans="2:14" ht="55.15" customHeight="1">
      <c r="B7" s="305" t="s">
        <v>13</v>
      </c>
      <c r="C7" s="301" t="s">
        <v>48</v>
      </c>
      <c r="D7" s="302"/>
      <c r="E7" s="309" t="s">
        <v>38</v>
      </c>
      <c r="F7" s="294" t="s">
        <v>17</v>
      </c>
      <c r="G7" s="303" t="s">
        <v>45</v>
      </c>
      <c r="H7" s="304"/>
      <c r="I7" s="296" t="s">
        <v>47</v>
      </c>
      <c r="J7" s="297"/>
      <c r="K7" s="307" t="s">
        <v>22</v>
      </c>
      <c r="L7" s="309" t="s">
        <v>169</v>
      </c>
      <c r="M7" s="294" t="s">
        <v>17</v>
      </c>
    </row>
    <row r="8" spans="2:14" ht="29.25" customHeight="1" thickBot="1">
      <c r="B8" s="306"/>
      <c r="C8" s="54" t="s">
        <v>42</v>
      </c>
      <c r="D8" s="56" t="s">
        <v>43</v>
      </c>
      <c r="E8" s="310"/>
      <c r="F8" s="295"/>
      <c r="G8" s="57" t="s">
        <v>42</v>
      </c>
      <c r="H8" s="58" t="s">
        <v>43</v>
      </c>
      <c r="I8" s="62" t="s">
        <v>42</v>
      </c>
      <c r="J8" s="63" t="s">
        <v>44</v>
      </c>
      <c r="K8" s="308"/>
      <c r="L8" s="310"/>
      <c r="M8" s="295"/>
    </row>
    <row r="9" spans="2:14" ht="23.25">
      <c r="B9" s="14" t="s">
        <v>0</v>
      </c>
      <c r="C9" s="171">
        <v>10948</v>
      </c>
      <c r="D9" s="171">
        <v>13302</v>
      </c>
      <c r="E9" s="189">
        <f>D9-C9</f>
        <v>2354</v>
      </c>
      <c r="F9" s="190">
        <f>E9/C9</f>
        <v>0.21501644135915235</v>
      </c>
      <c r="G9" s="16">
        <f t="shared" ref="G9:G20" si="0">C9/$M$4</f>
        <v>125.83908045977012</v>
      </c>
      <c r="H9" s="16">
        <f t="shared" ref="H9:H20" si="1">D9/$M$5</f>
        <v>144.58695652173913</v>
      </c>
      <c r="I9" s="67">
        <f>C9/$M$6</f>
        <v>4.5016447368421053</v>
      </c>
      <c r="J9" s="67">
        <f>D9/$M$6</f>
        <v>5.4695723684210522</v>
      </c>
      <c r="K9" s="193">
        <f t="shared" ref="K9:K20" si="2">C9*95/100</f>
        <v>10400.6</v>
      </c>
      <c r="L9" s="194">
        <f>D9-K9</f>
        <v>2901.3999999999996</v>
      </c>
      <c r="M9" s="51">
        <f>L9/K9</f>
        <v>0.2789646751148972</v>
      </c>
      <c r="N9" s="2"/>
    </row>
    <row r="10" spans="2:14" ht="23.25">
      <c r="B10" s="20" t="s">
        <v>1</v>
      </c>
      <c r="C10" s="172">
        <v>10840</v>
      </c>
      <c r="D10" s="172">
        <v>13897</v>
      </c>
      <c r="E10" s="191">
        <f t="shared" ref="E10:E21" si="3">D10-C10</f>
        <v>3057</v>
      </c>
      <c r="F10" s="192">
        <f t="shared" ref="F10:F21" si="4">E10/C10</f>
        <v>0.28201107011070109</v>
      </c>
      <c r="G10" s="22">
        <f t="shared" si="0"/>
        <v>124.59770114942529</v>
      </c>
      <c r="H10" s="22">
        <f t="shared" si="1"/>
        <v>151.05434782608697</v>
      </c>
      <c r="I10" s="68">
        <f t="shared" ref="I10:I20" si="5">C10/$M$6</f>
        <v>4.4572368421052628</v>
      </c>
      <c r="J10" s="68">
        <f t="shared" ref="J10:J20" si="6">D10/$M$6</f>
        <v>5.7142269736842106</v>
      </c>
      <c r="K10" s="195">
        <f t="shared" si="2"/>
        <v>10298</v>
      </c>
      <c r="L10" s="196">
        <f t="shared" ref="L10:L21" si="7">D10-K10</f>
        <v>3599</v>
      </c>
      <c r="M10" s="25">
        <f t="shared" ref="M10:M20" si="8">L10/K10</f>
        <v>0.34948533695863276</v>
      </c>
      <c r="N10" s="5"/>
    </row>
    <row r="11" spans="2:14" ht="23.25">
      <c r="B11" s="20" t="s">
        <v>2</v>
      </c>
      <c r="C11" s="172">
        <v>17244</v>
      </c>
      <c r="D11" s="172">
        <v>18268</v>
      </c>
      <c r="E11" s="191">
        <f t="shared" si="3"/>
        <v>1024</v>
      </c>
      <c r="F11" s="192">
        <f t="shared" si="4"/>
        <v>5.9382973787984225E-2</v>
      </c>
      <c r="G11" s="22">
        <f t="shared" si="0"/>
        <v>198.20689655172413</v>
      </c>
      <c r="H11" s="22">
        <f t="shared" si="1"/>
        <v>198.56521739130434</v>
      </c>
      <c r="I11" s="68">
        <f t="shared" si="5"/>
        <v>7.0904605263157894</v>
      </c>
      <c r="J11" s="68">
        <f t="shared" si="6"/>
        <v>7.5115131578947372</v>
      </c>
      <c r="K11" s="195">
        <f t="shared" si="2"/>
        <v>16381.8</v>
      </c>
      <c r="L11" s="196">
        <f t="shared" si="7"/>
        <v>1886.2000000000007</v>
      </c>
      <c r="M11" s="25">
        <f t="shared" si="8"/>
        <v>0.1151399724084045</v>
      </c>
      <c r="N11" s="5"/>
    </row>
    <row r="12" spans="2:14" ht="23.25">
      <c r="B12" s="20" t="s">
        <v>3</v>
      </c>
      <c r="C12" s="172">
        <v>15654</v>
      </c>
      <c r="D12" s="172">
        <v>18975</v>
      </c>
      <c r="E12" s="191">
        <f t="shared" si="3"/>
        <v>3321</v>
      </c>
      <c r="F12" s="192">
        <f t="shared" si="4"/>
        <v>0.21215024913760061</v>
      </c>
      <c r="G12" s="22">
        <f t="shared" si="0"/>
        <v>179.93103448275863</v>
      </c>
      <c r="H12" s="22">
        <f t="shared" si="1"/>
        <v>206.25</v>
      </c>
      <c r="I12" s="68">
        <f t="shared" si="5"/>
        <v>6.4366776315789478</v>
      </c>
      <c r="J12" s="68">
        <f t="shared" si="6"/>
        <v>7.8022203947368425</v>
      </c>
      <c r="K12" s="195">
        <f t="shared" si="2"/>
        <v>14871.3</v>
      </c>
      <c r="L12" s="196">
        <f t="shared" si="7"/>
        <v>4103.7000000000007</v>
      </c>
      <c r="M12" s="25">
        <f t="shared" si="8"/>
        <v>0.27594763067115863</v>
      </c>
      <c r="N12" s="5"/>
    </row>
    <row r="13" spans="2:14" ht="23.25">
      <c r="B13" s="20" t="s">
        <v>4</v>
      </c>
      <c r="C13" s="172">
        <v>17417</v>
      </c>
      <c r="D13" s="172">
        <v>20844</v>
      </c>
      <c r="E13" s="191">
        <f t="shared" si="3"/>
        <v>3427</v>
      </c>
      <c r="F13" s="192">
        <f t="shared" si="4"/>
        <v>0.19676178446345524</v>
      </c>
      <c r="G13" s="22">
        <f t="shared" si="0"/>
        <v>200.19540229885058</v>
      </c>
      <c r="H13" s="22">
        <f t="shared" si="1"/>
        <v>226.56521739130434</v>
      </c>
      <c r="I13" s="68">
        <f t="shared" si="5"/>
        <v>7.1615953947368425</v>
      </c>
      <c r="J13" s="68">
        <f t="shared" si="6"/>
        <v>8.5707236842105257</v>
      </c>
      <c r="K13" s="195">
        <f t="shared" si="2"/>
        <v>16546.150000000001</v>
      </c>
      <c r="L13" s="196">
        <f t="shared" si="7"/>
        <v>4297.8499999999985</v>
      </c>
      <c r="M13" s="25">
        <f t="shared" si="8"/>
        <v>0.25974924680363698</v>
      </c>
      <c r="N13" s="5"/>
    </row>
    <row r="14" spans="2:14" ht="23.25">
      <c r="B14" s="20" t="s">
        <v>5</v>
      </c>
      <c r="C14" s="172">
        <v>18796</v>
      </c>
      <c r="D14" s="172">
        <v>20181</v>
      </c>
      <c r="E14" s="191">
        <f t="shared" si="3"/>
        <v>1385</v>
      </c>
      <c r="F14" s="192">
        <f t="shared" si="4"/>
        <v>7.368589061502448E-2</v>
      </c>
      <c r="G14" s="22">
        <f t="shared" si="0"/>
        <v>216.04597701149424</v>
      </c>
      <c r="H14" s="22">
        <f t="shared" si="1"/>
        <v>219.35869565217391</v>
      </c>
      <c r="I14" s="68">
        <f t="shared" si="5"/>
        <v>7.7286184210526319</v>
      </c>
      <c r="J14" s="68">
        <f t="shared" si="6"/>
        <v>8.2981085526315788</v>
      </c>
      <c r="K14" s="195">
        <f t="shared" si="2"/>
        <v>17856.2</v>
      </c>
      <c r="L14" s="196">
        <f t="shared" si="7"/>
        <v>2324.7999999999993</v>
      </c>
      <c r="M14" s="25">
        <f t="shared" si="8"/>
        <v>0.13019567433160467</v>
      </c>
      <c r="N14" s="5"/>
    </row>
    <row r="15" spans="2:14" ht="23.25">
      <c r="B15" s="20" t="s">
        <v>6</v>
      </c>
      <c r="C15" s="172">
        <v>16832</v>
      </c>
      <c r="D15" s="172">
        <v>19421</v>
      </c>
      <c r="E15" s="191">
        <f t="shared" si="3"/>
        <v>2589</v>
      </c>
      <c r="F15" s="192">
        <f t="shared" si="4"/>
        <v>0.15381416349809887</v>
      </c>
      <c r="G15" s="22">
        <f t="shared" si="0"/>
        <v>193.4712643678161</v>
      </c>
      <c r="H15" s="22">
        <f t="shared" si="1"/>
        <v>211.09782608695653</v>
      </c>
      <c r="I15" s="68">
        <f t="shared" si="5"/>
        <v>6.9210526315789478</v>
      </c>
      <c r="J15" s="68">
        <f t="shared" si="6"/>
        <v>7.9856085526315788</v>
      </c>
      <c r="K15" s="195">
        <f t="shared" si="2"/>
        <v>15990.4</v>
      </c>
      <c r="L15" s="196">
        <f t="shared" si="7"/>
        <v>3430.6000000000004</v>
      </c>
      <c r="M15" s="25">
        <f t="shared" si="8"/>
        <v>0.21454122473484094</v>
      </c>
      <c r="N15" s="5"/>
    </row>
    <row r="16" spans="2:14" ht="23.25">
      <c r="B16" s="20" t="s">
        <v>7</v>
      </c>
      <c r="C16" s="172">
        <v>20053</v>
      </c>
      <c r="D16" s="172">
        <v>19022</v>
      </c>
      <c r="E16" s="173">
        <f t="shared" si="3"/>
        <v>-1031</v>
      </c>
      <c r="F16" s="184">
        <f t="shared" si="4"/>
        <v>-5.1413753553084328E-2</v>
      </c>
      <c r="G16" s="22">
        <f t="shared" si="0"/>
        <v>230.49425287356323</v>
      </c>
      <c r="H16" s="22">
        <f t="shared" si="1"/>
        <v>206.7608695652174</v>
      </c>
      <c r="I16" s="68">
        <f t="shared" si="5"/>
        <v>8.2454769736842106</v>
      </c>
      <c r="J16" s="68">
        <f t="shared" si="6"/>
        <v>7.8215460526315788</v>
      </c>
      <c r="K16" s="195">
        <f t="shared" si="2"/>
        <v>19050.349999999999</v>
      </c>
      <c r="L16" s="195">
        <f t="shared" si="7"/>
        <v>-28.349999999998545</v>
      </c>
      <c r="M16" s="27">
        <f t="shared" si="8"/>
        <v>-1.4881616348255307E-3</v>
      </c>
      <c r="N16" s="5"/>
    </row>
    <row r="17" spans="2:14" ht="23.25">
      <c r="B17" s="20" t="s">
        <v>8</v>
      </c>
      <c r="C17" s="172">
        <v>18861</v>
      </c>
      <c r="D17" s="172">
        <v>19149</v>
      </c>
      <c r="E17" s="191">
        <f t="shared" si="3"/>
        <v>288</v>
      </c>
      <c r="F17" s="192">
        <f t="shared" si="4"/>
        <v>1.5269603944647686E-2</v>
      </c>
      <c r="G17" s="22">
        <f t="shared" si="0"/>
        <v>216.79310344827587</v>
      </c>
      <c r="H17" s="22">
        <f t="shared" si="1"/>
        <v>208.14130434782609</v>
      </c>
      <c r="I17" s="68">
        <f t="shared" si="5"/>
        <v>7.7553453947368425</v>
      </c>
      <c r="J17" s="68">
        <f t="shared" si="6"/>
        <v>7.8737664473684212</v>
      </c>
      <c r="K17" s="195">
        <f t="shared" si="2"/>
        <v>17917.95</v>
      </c>
      <c r="L17" s="196">
        <f t="shared" si="7"/>
        <v>1231.0499999999993</v>
      </c>
      <c r="M17" s="25">
        <f t="shared" si="8"/>
        <v>6.8704846257523836E-2</v>
      </c>
      <c r="N17" s="5"/>
    </row>
    <row r="18" spans="2:14" ht="23.25">
      <c r="B18" s="20" t="s">
        <v>9</v>
      </c>
      <c r="C18" s="172">
        <v>16438</v>
      </c>
      <c r="D18" s="172">
        <v>20361</v>
      </c>
      <c r="E18" s="191">
        <f t="shared" si="3"/>
        <v>3923</v>
      </c>
      <c r="F18" s="192">
        <f t="shared" si="4"/>
        <v>0.23865433751064608</v>
      </c>
      <c r="G18" s="22">
        <f t="shared" si="0"/>
        <v>188.94252873563218</v>
      </c>
      <c r="H18" s="22">
        <f t="shared" si="1"/>
        <v>221.31521739130434</v>
      </c>
      <c r="I18" s="68">
        <f t="shared" si="5"/>
        <v>6.7590460526315788</v>
      </c>
      <c r="J18" s="68">
        <f t="shared" si="6"/>
        <v>8.372121710526315</v>
      </c>
      <c r="K18" s="195">
        <f t="shared" si="2"/>
        <v>15616.1</v>
      </c>
      <c r="L18" s="196">
        <f t="shared" si="7"/>
        <v>4744.8999999999996</v>
      </c>
      <c r="M18" s="25">
        <f t="shared" si="8"/>
        <v>0.30384667106383795</v>
      </c>
      <c r="N18" s="5"/>
    </row>
    <row r="19" spans="2:14" ht="23.25">
      <c r="B19" s="20" t="s">
        <v>10</v>
      </c>
      <c r="C19" s="172">
        <v>16614</v>
      </c>
      <c r="D19" s="172">
        <v>18833</v>
      </c>
      <c r="E19" s="191">
        <f t="shared" si="3"/>
        <v>2219</v>
      </c>
      <c r="F19" s="192">
        <f t="shared" si="4"/>
        <v>0.13356205609726737</v>
      </c>
      <c r="G19" s="22">
        <f t="shared" si="0"/>
        <v>190.9655172413793</v>
      </c>
      <c r="H19" s="22">
        <f t="shared" si="1"/>
        <v>204.70652173913044</v>
      </c>
      <c r="I19" s="68">
        <f t="shared" si="5"/>
        <v>6.8314144736842106</v>
      </c>
      <c r="J19" s="68">
        <f t="shared" si="6"/>
        <v>7.7438322368421053</v>
      </c>
      <c r="K19" s="195">
        <f t="shared" si="2"/>
        <v>15783.3</v>
      </c>
      <c r="L19" s="196">
        <f t="shared" si="7"/>
        <v>3049.7000000000007</v>
      </c>
      <c r="M19" s="25">
        <f t="shared" si="8"/>
        <v>0.19322321694449202</v>
      </c>
      <c r="N19" s="5"/>
    </row>
    <row r="20" spans="2:14" ht="24" thickBot="1">
      <c r="B20" s="28" t="s">
        <v>11</v>
      </c>
      <c r="C20" s="174">
        <v>14386</v>
      </c>
      <c r="D20" s="175">
        <v>12205</v>
      </c>
      <c r="E20" s="175">
        <f t="shared" si="3"/>
        <v>-2181</v>
      </c>
      <c r="F20" s="185">
        <f t="shared" si="4"/>
        <v>-0.15160572779090783</v>
      </c>
      <c r="G20" s="31">
        <f t="shared" si="0"/>
        <v>165.35632183908046</v>
      </c>
      <c r="H20" s="31">
        <f t="shared" si="1"/>
        <v>132.66304347826087</v>
      </c>
      <c r="I20" s="31">
        <f t="shared" si="5"/>
        <v>5.9152960526315788</v>
      </c>
      <c r="J20" s="31">
        <f t="shared" si="6"/>
        <v>5.0185032894736841</v>
      </c>
      <c r="K20" s="197">
        <f t="shared" si="2"/>
        <v>13666.7</v>
      </c>
      <c r="L20" s="197">
        <f t="shared" si="7"/>
        <v>-1461.7000000000007</v>
      </c>
      <c r="M20" s="53">
        <f t="shared" si="8"/>
        <v>-0.10695339767463986</v>
      </c>
      <c r="N20" s="5"/>
    </row>
    <row r="21" spans="2:14" ht="23.25">
      <c r="B21" s="35" t="s">
        <v>24</v>
      </c>
      <c r="C21" s="176">
        <f t="shared" ref="C21:K21" si="9">SUM(C9:C20)</f>
        <v>194083</v>
      </c>
      <c r="D21" s="177">
        <f t="shared" si="9"/>
        <v>214458</v>
      </c>
      <c r="E21" s="187">
        <f t="shared" si="3"/>
        <v>20375</v>
      </c>
      <c r="F21" s="188">
        <f t="shared" si="4"/>
        <v>0.10498085870478094</v>
      </c>
      <c r="G21" s="61">
        <f t="shared" si="9"/>
        <v>2230.8390804597698</v>
      </c>
      <c r="H21" s="59">
        <f t="shared" si="9"/>
        <v>2331.0652173913045</v>
      </c>
      <c r="I21" s="65">
        <f t="shared" si="9"/>
        <v>79.803865131578945</v>
      </c>
      <c r="J21" s="64">
        <f t="shared" si="9"/>
        <v>88.18174342105263</v>
      </c>
      <c r="K21" s="198">
        <f t="shared" si="9"/>
        <v>184378.85</v>
      </c>
      <c r="L21" s="199">
        <f t="shared" si="7"/>
        <v>30079.149999999994</v>
      </c>
      <c r="M21" s="42">
        <f>L21/K21</f>
        <v>0.16313774600503253</v>
      </c>
      <c r="N21" s="6"/>
    </row>
    <row r="22" spans="2:14" ht="24" thickBot="1">
      <c r="B22" s="43" t="s">
        <v>23</v>
      </c>
      <c r="C22" s="178">
        <f>C21/12</f>
        <v>16173.583333333334</v>
      </c>
      <c r="D22" s="179">
        <f t="shared" ref="D22:H22" si="10">D21/12</f>
        <v>17871.5</v>
      </c>
      <c r="E22" s="311" t="s">
        <v>41</v>
      </c>
      <c r="F22" s="312"/>
      <c r="G22" s="46">
        <f t="shared" si="10"/>
        <v>185.90325670498081</v>
      </c>
      <c r="H22" s="60">
        <f t="shared" si="10"/>
        <v>194.25543478260872</v>
      </c>
      <c r="I22" s="66">
        <f>I21/12</f>
        <v>6.6503220942982457</v>
      </c>
      <c r="J22" s="45">
        <f>J21/12</f>
        <v>7.3484786184210522</v>
      </c>
      <c r="K22" s="200">
        <f>K21/12</f>
        <v>15364.904166666667</v>
      </c>
      <c r="L22" s="298" t="s">
        <v>41</v>
      </c>
      <c r="M22" s="299"/>
      <c r="N22" s="6"/>
    </row>
    <row r="23" spans="2:14">
      <c r="B23" s="3"/>
      <c r="C23" s="7"/>
      <c r="D23" s="7"/>
      <c r="E23" s="7"/>
      <c r="F23" s="7"/>
      <c r="G23" s="8"/>
      <c r="H23" s="8"/>
      <c r="I23" s="8"/>
      <c r="J23" s="8"/>
      <c r="K23" s="8"/>
      <c r="L23" s="9"/>
      <c r="M23" s="9"/>
      <c r="N23" s="6"/>
    </row>
    <row r="52" spans="2:6" s="11" customFormat="1" ht="23.25">
      <c r="B52" s="10" t="s">
        <v>21</v>
      </c>
    </row>
    <row r="53" spans="2:6" s="11" customFormat="1" ht="23.25">
      <c r="B53" s="11" t="s">
        <v>39</v>
      </c>
    </row>
    <row r="54" spans="2:6" s="11" customFormat="1" ht="23.25">
      <c r="B54" s="11" t="s">
        <v>40</v>
      </c>
    </row>
    <row r="55" spans="2:6" s="11" customFormat="1" ht="23.25">
      <c r="B55" s="11" t="s">
        <v>170</v>
      </c>
    </row>
    <row r="56" spans="2:6" s="11" customFormat="1" ht="23.25">
      <c r="B56" s="11" t="s">
        <v>171</v>
      </c>
    </row>
    <row r="57" spans="2:6" s="11" customFormat="1" ht="23.25">
      <c r="B57" s="11" t="s">
        <v>172</v>
      </c>
    </row>
    <row r="58" spans="2:6" s="11" customFormat="1" ht="23.25">
      <c r="B58" s="11" t="s">
        <v>173</v>
      </c>
    </row>
    <row r="59" spans="2:6" s="11" customFormat="1" ht="23.25">
      <c r="B59" s="11" t="s">
        <v>174</v>
      </c>
    </row>
    <row r="60" spans="2:6" s="11" customFormat="1" ht="23.25"/>
    <row r="61" spans="2:6" s="11" customFormat="1" ht="23.25">
      <c r="B61" s="10" t="s">
        <v>27</v>
      </c>
    </row>
    <row r="62" spans="2:6" s="11" customFormat="1" ht="23.25">
      <c r="B62" s="11" t="s">
        <v>210</v>
      </c>
    </row>
    <row r="63" spans="2:6" s="11" customFormat="1" ht="23.25">
      <c r="B63" s="11" t="s">
        <v>175</v>
      </c>
    </row>
    <row r="64" spans="2:6" ht="23.25">
      <c r="B64" s="11" t="s">
        <v>211</v>
      </c>
      <c r="C64" s="11"/>
      <c r="D64" s="11"/>
      <c r="E64" s="11"/>
      <c r="F64" s="11"/>
    </row>
    <row r="65" spans="2:6" ht="23.25">
      <c r="B65" s="11"/>
      <c r="C65" s="11"/>
      <c r="D65" s="11"/>
      <c r="E65" s="11"/>
      <c r="F65" s="11"/>
    </row>
    <row r="66" spans="2:6" ht="23.25">
      <c r="B66" s="10" t="s">
        <v>30</v>
      </c>
      <c r="C66" s="11"/>
      <c r="D66" s="11"/>
      <c r="E66" s="11"/>
      <c r="F66" s="11"/>
    </row>
    <row r="67" spans="2:6" ht="23.25">
      <c r="B67" s="11" t="s">
        <v>32</v>
      </c>
      <c r="C67" s="11"/>
      <c r="D67" s="11"/>
      <c r="E67" s="11"/>
      <c r="F67" s="11"/>
    </row>
    <row r="68" spans="2:6" ht="23.25">
      <c r="B68" s="11" t="s">
        <v>145</v>
      </c>
      <c r="C68" s="11"/>
      <c r="D68" s="11"/>
      <c r="E68" s="11"/>
      <c r="F68" s="11"/>
    </row>
    <row r="69" spans="2:6" ht="23.25">
      <c r="B69" s="11" t="s">
        <v>144</v>
      </c>
      <c r="C69" s="11"/>
      <c r="D69" s="11"/>
      <c r="E69" s="11"/>
      <c r="F69" s="11"/>
    </row>
    <row r="70" spans="2:6" ht="23.25">
      <c r="B70" s="11" t="s">
        <v>143</v>
      </c>
      <c r="C70" s="11"/>
      <c r="D70" s="11"/>
      <c r="E70" s="11"/>
      <c r="F70" s="11"/>
    </row>
  </sheetData>
  <mergeCells count="13">
    <mergeCell ref="M7:M8"/>
    <mergeCell ref="I7:J7"/>
    <mergeCell ref="L22:M22"/>
    <mergeCell ref="B2:N2"/>
    <mergeCell ref="B3:N3"/>
    <mergeCell ref="C7:D7"/>
    <mergeCell ref="G7:H7"/>
    <mergeCell ref="B7:B8"/>
    <mergeCell ref="K7:K8"/>
    <mergeCell ref="L7:L8"/>
    <mergeCell ref="E7:E8"/>
    <mergeCell ref="F7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8A4F-91C5-4902-9288-668171B0C21D}">
  <dimension ref="B2:L72"/>
  <sheetViews>
    <sheetView topLeftCell="A25" zoomScale="85" zoomScaleNormal="85" workbookViewId="0">
      <selection activeCell="N48" sqref="N48"/>
    </sheetView>
  </sheetViews>
  <sheetFormatPr defaultColWidth="8.875" defaultRowHeight="21"/>
  <cols>
    <col min="1" max="1" width="8.875" style="1"/>
    <col min="2" max="2" width="12.75" style="1" customWidth="1"/>
    <col min="3" max="4" width="16.375" style="1" customWidth="1"/>
    <col min="5" max="5" width="21.375" style="1" customWidth="1"/>
    <col min="6" max="6" width="15.375" style="1" customWidth="1"/>
    <col min="7" max="8" width="25.25" style="1" customWidth="1"/>
    <col min="9" max="9" width="18.25" style="1" customWidth="1"/>
    <col min="10" max="10" width="25.875" style="1" customWidth="1"/>
    <col min="11" max="11" width="15.25" style="1" customWidth="1"/>
    <col min="12" max="12" width="9.875" style="1" customWidth="1"/>
    <col min="13" max="16384" width="8.875" style="1"/>
  </cols>
  <sheetData>
    <row r="2" spans="2:12" ht="26.25">
      <c r="B2" s="300" t="s">
        <v>15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2:12" ht="26.25">
      <c r="B3" s="300" t="s">
        <v>12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2:12" ht="23.25">
      <c r="J4" s="12" t="s">
        <v>19</v>
      </c>
      <c r="K4" s="13">
        <v>87</v>
      </c>
    </row>
    <row r="5" spans="2:12" ht="24" thickBot="1">
      <c r="J5" s="12" t="s">
        <v>20</v>
      </c>
      <c r="K5" s="13">
        <v>92</v>
      </c>
    </row>
    <row r="6" spans="2:12" ht="21" customHeight="1">
      <c r="B6" s="305" t="s">
        <v>13</v>
      </c>
      <c r="C6" s="317" t="s">
        <v>49</v>
      </c>
      <c r="D6" s="318"/>
      <c r="E6" s="309" t="s">
        <v>37</v>
      </c>
      <c r="F6" s="294" t="s">
        <v>17</v>
      </c>
      <c r="G6" s="321" t="s">
        <v>50</v>
      </c>
      <c r="H6" s="322"/>
      <c r="I6" s="307" t="s">
        <v>22</v>
      </c>
      <c r="J6" s="309" t="s">
        <v>176</v>
      </c>
      <c r="K6" s="294" t="s">
        <v>17</v>
      </c>
    </row>
    <row r="7" spans="2:12" ht="21" customHeight="1">
      <c r="B7" s="313"/>
      <c r="C7" s="319"/>
      <c r="D7" s="320"/>
      <c r="E7" s="315"/>
      <c r="F7" s="316"/>
      <c r="G7" s="323"/>
      <c r="H7" s="324"/>
      <c r="I7" s="314"/>
      <c r="J7" s="315"/>
      <c r="K7" s="316"/>
    </row>
    <row r="8" spans="2:12" ht="24" thickBot="1">
      <c r="B8" s="306"/>
      <c r="C8" s="69" t="s">
        <v>42</v>
      </c>
      <c r="D8" s="70" t="s">
        <v>43</v>
      </c>
      <c r="E8" s="310"/>
      <c r="F8" s="295"/>
      <c r="G8" s="71" t="s">
        <v>42</v>
      </c>
      <c r="H8" s="72" t="s">
        <v>43</v>
      </c>
      <c r="I8" s="308"/>
      <c r="J8" s="310"/>
      <c r="K8" s="295"/>
    </row>
    <row r="9" spans="2:12" ht="23.25">
      <c r="B9" s="14" t="s">
        <v>0</v>
      </c>
      <c r="C9" s="15">
        <v>503</v>
      </c>
      <c r="D9" s="15">
        <v>393</v>
      </c>
      <c r="E9" s="15">
        <f>D9-C9</f>
        <v>-110</v>
      </c>
      <c r="F9" s="183">
        <f>E9/C9</f>
        <v>-0.21868787276341947</v>
      </c>
      <c r="G9" s="16">
        <f t="shared" ref="G9:G20" si="0">C9/$K$4</f>
        <v>5.7816091954022992</v>
      </c>
      <c r="H9" s="16">
        <f t="shared" ref="H9:H20" si="1">D9/$K$5</f>
        <v>4.2717391304347823</v>
      </c>
      <c r="I9" s="17">
        <f>C9*95/100</f>
        <v>477.85</v>
      </c>
      <c r="J9" s="18">
        <f>D9-I9</f>
        <v>-84.850000000000023</v>
      </c>
      <c r="K9" s="19">
        <f>J9/I9</f>
        <v>-0.17756618185623108</v>
      </c>
      <c r="L9" s="2"/>
    </row>
    <row r="10" spans="2:12" ht="23.25">
      <c r="B10" s="20" t="s">
        <v>1</v>
      </c>
      <c r="C10" s="21">
        <v>310</v>
      </c>
      <c r="D10" s="21">
        <v>390</v>
      </c>
      <c r="E10" s="167">
        <f t="shared" ref="E10:E21" si="2">D10-C10</f>
        <v>80</v>
      </c>
      <c r="F10" s="192">
        <f t="shared" ref="F10:F21" si="3">E10/C10</f>
        <v>0.25806451612903225</v>
      </c>
      <c r="G10" s="22">
        <f t="shared" si="0"/>
        <v>3.5632183908045976</v>
      </c>
      <c r="H10" s="22">
        <f t="shared" si="1"/>
        <v>4.2391304347826084</v>
      </c>
      <c r="I10" s="23">
        <f t="shared" ref="I10:I20" si="4">C10*95/100</f>
        <v>294.5</v>
      </c>
      <c r="J10" s="24">
        <f t="shared" ref="J10:J21" si="5">D10-I10</f>
        <v>95.5</v>
      </c>
      <c r="K10" s="25">
        <f t="shared" ref="K10:K21" si="6">J10/I10</f>
        <v>0.32427843803056028</v>
      </c>
      <c r="L10" s="5"/>
    </row>
    <row r="11" spans="2:12" ht="23.25">
      <c r="B11" s="20" t="s">
        <v>2</v>
      </c>
      <c r="C11" s="21">
        <v>357</v>
      </c>
      <c r="D11" s="21">
        <v>424</v>
      </c>
      <c r="E11" s="167">
        <f t="shared" si="2"/>
        <v>67</v>
      </c>
      <c r="F11" s="192">
        <f t="shared" si="3"/>
        <v>0.1876750700280112</v>
      </c>
      <c r="G11" s="22">
        <f t="shared" si="0"/>
        <v>4.1034482758620694</v>
      </c>
      <c r="H11" s="22">
        <f t="shared" si="1"/>
        <v>4.6086956521739131</v>
      </c>
      <c r="I11" s="23">
        <f t="shared" si="4"/>
        <v>339.15</v>
      </c>
      <c r="J11" s="24">
        <f t="shared" si="5"/>
        <v>84.850000000000023</v>
      </c>
      <c r="K11" s="25">
        <f t="shared" si="6"/>
        <v>0.25018428424001188</v>
      </c>
      <c r="L11" s="5"/>
    </row>
    <row r="12" spans="2:12" ht="23.25">
      <c r="B12" s="20" t="s">
        <v>3</v>
      </c>
      <c r="C12" s="21">
        <v>263</v>
      </c>
      <c r="D12" s="21">
        <v>309</v>
      </c>
      <c r="E12" s="167">
        <f t="shared" si="2"/>
        <v>46</v>
      </c>
      <c r="F12" s="192">
        <f t="shared" si="3"/>
        <v>0.17490494296577946</v>
      </c>
      <c r="G12" s="22">
        <f t="shared" si="0"/>
        <v>3.0229885057471266</v>
      </c>
      <c r="H12" s="22">
        <f t="shared" si="1"/>
        <v>3.3586956521739131</v>
      </c>
      <c r="I12" s="23">
        <f t="shared" si="4"/>
        <v>249.85</v>
      </c>
      <c r="J12" s="24">
        <f t="shared" si="5"/>
        <v>59.150000000000006</v>
      </c>
      <c r="K12" s="25">
        <f t="shared" si="6"/>
        <v>0.23674204522713632</v>
      </c>
      <c r="L12" s="5"/>
    </row>
    <row r="13" spans="2:12" ht="23.25">
      <c r="B13" s="20" t="s">
        <v>4</v>
      </c>
      <c r="C13" s="21">
        <v>141</v>
      </c>
      <c r="D13" s="21">
        <v>369</v>
      </c>
      <c r="E13" s="167">
        <f t="shared" si="2"/>
        <v>228</v>
      </c>
      <c r="F13" s="192">
        <f t="shared" si="3"/>
        <v>1.6170212765957446</v>
      </c>
      <c r="G13" s="22">
        <f t="shared" si="0"/>
        <v>1.6206896551724137</v>
      </c>
      <c r="H13" s="22">
        <f t="shared" si="1"/>
        <v>4.0108695652173916</v>
      </c>
      <c r="I13" s="23">
        <f t="shared" si="4"/>
        <v>133.94999999999999</v>
      </c>
      <c r="J13" s="24">
        <f t="shared" si="5"/>
        <v>235.05</v>
      </c>
      <c r="K13" s="25">
        <f t="shared" si="6"/>
        <v>1.7547592385218367</v>
      </c>
      <c r="L13" s="5"/>
    </row>
    <row r="14" spans="2:12" ht="23.25">
      <c r="B14" s="20" t="s">
        <v>5</v>
      </c>
      <c r="C14" s="21">
        <v>611</v>
      </c>
      <c r="D14" s="21">
        <v>419</v>
      </c>
      <c r="E14" s="163">
        <f t="shared" si="2"/>
        <v>-192</v>
      </c>
      <c r="F14" s="184">
        <f t="shared" si="3"/>
        <v>-0.31423895253682488</v>
      </c>
      <c r="G14" s="22">
        <f t="shared" si="0"/>
        <v>7.0229885057471266</v>
      </c>
      <c r="H14" s="22">
        <f t="shared" si="1"/>
        <v>4.5543478260869561</v>
      </c>
      <c r="I14" s="23">
        <f t="shared" si="4"/>
        <v>580.45000000000005</v>
      </c>
      <c r="J14" s="26">
        <f t="shared" si="5"/>
        <v>-161.45000000000005</v>
      </c>
      <c r="K14" s="27">
        <f t="shared" si="6"/>
        <v>-0.27814626582823676</v>
      </c>
      <c r="L14" s="5"/>
    </row>
    <row r="15" spans="2:12" ht="23.25">
      <c r="B15" s="20" t="s">
        <v>6</v>
      </c>
      <c r="C15" s="21">
        <v>299</v>
      </c>
      <c r="D15" s="21">
        <v>346</v>
      </c>
      <c r="E15" s="167">
        <f t="shared" si="2"/>
        <v>47</v>
      </c>
      <c r="F15" s="192">
        <f t="shared" si="3"/>
        <v>0.15719063545150502</v>
      </c>
      <c r="G15" s="22">
        <f t="shared" si="0"/>
        <v>3.4367816091954024</v>
      </c>
      <c r="H15" s="22">
        <f t="shared" si="1"/>
        <v>3.7608695652173911</v>
      </c>
      <c r="I15" s="23">
        <f t="shared" si="4"/>
        <v>284.05</v>
      </c>
      <c r="J15" s="24">
        <f t="shared" si="5"/>
        <v>61.949999999999989</v>
      </c>
      <c r="K15" s="25">
        <f t="shared" si="6"/>
        <v>0.21809540573842628</v>
      </c>
      <c r="L15" s="5"/>
    </row>
    <row r="16" spans="2:12" ht="23.25">
      <c r="B16" s="20" t="s">
        <v>7</v>
      </c>
      <c r="C16" s="21">
        <v>417</v>
      </c>
      <c r="D16" s="21">
        <v>356</v>
      </c>
      <c r="E16" s="163">
        <f t="shared" si="2"/>
        <v>-61</v>
      </c>
      <c r="F16" s="184">
        <f t="shared" si="3"/>
        <v>-0.14628297362110312</v>
      </c>
      <c r="G16" s="22">
        <f t="shared" si="0"/>
        <v>4.7931034482758621</v>
      </c>
      <c r="H16" s="22">
        <f t="shared" si="1"/>
        <v>3.8695652173913042</v>
      </c>
      <c r="I16" s="23">
        <f t="shared" si="4"/>
        <v>396.15</v>
      </c>
      <c r="J16" s="26">
        <f t="shared" si="5"/>
        <v>-40.149999999999977</v>
      </c>
      <c r="K16" s="27">
        <f t="shared" si="6"/>
        <v>-0.10135049854852955</v>
      </c>
      <c r="L16" s="5"/>
    </row>
    <row r="17" spans="2:12" ht="23.25">
      <c r="B17" s="20" t="s">
        <v>8</v>
      </c>
      <c r="C17" s="21">
        <v>416</v>
      </c>
      <c r="D17" s="21">
        <v>388</v>
      </c>
      <c r="E17" s="163">
        <f t="shared" si="2"/>
        <v>-28</v>
      </c>
      <c r="F17" s="184">
        <f t="shared" si="3"/>
        <v>-6.7307692307692304E-2</v>
      </c>
      <c r="G17" s="22">
        <f t="shared" si="0"/>
        <v>4.7816091954022992</v>
      </c>
      <c r="H17" s="22">
        <f t="shared" si="1"/>
        <v>4.2173913043478262</v>
      </c>
      <c r="I17" s="23">
        <f t="shared" si="4"/>
        <v>395.2</v>
      </c>
      <c r="J17" s="26">
        <f t="shared" si="5"/>
        <v>-7.1999999999999886</v>
      </c>
      <c r="K17" s="27">
        <f t="shared" si="6"/>
        <v>-1.8218623481781347E-2</v>
      </c>
      <c r="L17" s="5"/>
    </row>
    <row r="18" spans="2:12" ht="23.25">
      <c r="B18" s="20" t="s">
        <v>9</v>
      </c>
      <c r="C18" s="21">
        <v>345</v>
      </c>
      <c r="D18" s="21">
        <v>364</v>
      </c>
      <c r="E18" s="167">
        <f t="shared" si="2"/>
        <v>19</v>
      </c>
      <c r="F18" s="192">
        <f t="shared" si="3"/>
        <v>5.5072463768115941E-2</v>
      </c>
      <c r="G18" s="22">
        <f t="shared" si="0"/>
        <v>3.9655172413793105</v>
      </c>
      <c r="H18" s="22">
        <f t="shared" si="1"/>
        <v>3.9565217391304346</v>
      </c>
      <c r="I18" s="23">
        <f t="shared" si="4"/>
        <v>327.75</v>
      </c>
      <c r="J18" s="24">
        <f t="shared" si="5"/>
        <v>36.25</v>
      </c>
      <c r="K18" s="25">
        <f t="shared" si="6"/>
        <v>0.11060259344012205</v>
      </c>
      <c r="L18" s="5"/>
    </row>
    <row r="19" spans="2:12" ht="23.25">
      <c r="B19" s="20" t="s">
        <v>10</v>
      </c>
      <c r="C19" s="21">
        <v>392</v>
      </c>
      <c r="D19" s="21">
        <v>411</v>
      </c>
      <c r="E19" s="167">
        <f t="shared" si="2"/>
        <v>19</v>
      </c>
      <c r="F19" s="192">
        <f t="shared" si="3"/>
        <v>4.8469387755102039E-2</v>
      </c>
      <c r="G19" s="22">
        <f t="shared" si="0"/>
        <v>4.5057471264367814</v>
      </c>
      <c r="H19" s="22">
        <f t="shared" si="1"/>
        <v>4.4673913043478262</v>
      </c>
      <c r="I19" s="23">
        <f t="shared" si="4"/>
        <v>372.4</v>
      </c>
      <c r="J19" s="24">
        <f t="shared" si="5"/>
        <v>38.600000000000023</v>
      </c>
      <c r="K19" s="25">
        <f t="shared" si="6"/>
        <v>0.10365198711063379</v>
      </c>
      <c r="L19" s="5"/>
    </row>
    <row r="20" spans="2:12" ht="24" thickBot="1">
      <c r="B20" s="28" t="s">
        <v>11</v>
      </c>
      <c r="C20" s="29">
        <v>322</v>
      </c>
      <c r="D20" s="30">
        <v>337</v>
      </c>
      <c r="E20" s="203">
        <f t="shared" si="2"/>
        <v>15</v>
      </c>
      <c r="F20" s="204">
        <f t="shared" si="3"/>
        <v>4.6583850931677016E-2</v>
      </c>
      <c r="G20" s="31">
        <f t="shared" si="0"/>
        <v>3.7011494252873565</v>
      </c>
      <c r="H20" s="31">
        <f t="shared" si="1"/>
        <v>3.6630434782608696</v>
      </c>
      <c r="I20" s="32">
        <f t="shared" si="4"/>
        <v>305.89999999999998</v>
      </c>
      <c r="J20" s="33">
        <f t="shared" si="5"/>
        <v>31.100000000000023</v>
      </c>
      <c r="K20" s="34">
        <f t="shared" si="6"/>
        <v>0.10166721150702852</v>
      </c>
      <c r="L20" s="5"/>
    </row>
    <row r="21" spans="2:12" ht="23.25">
      <c r="B21" s="35" t="s">
        <v>24</v>
      </c>
      <c r="C21" s="36">
        <f>SUM(C9:C20)</f>
        <v>4376</v>
      </c>
      <c r="D21" s="37">
        <f>SUM(D9:D20)</f>
        <v>4506</v>
      </c>
      <c r="E21" s="201">
        <f t="shared" si="2"/>
        <v>130</v>
      </c>
      <c r="F21" s="186">
        <f t="shared" si="3"/>
        <v>2.9707495429616086E-2</v>
      </c>
      <c r="G21" s="38">
        <f>SUM(G9:G20)</f>
        <v>50.298850574712638</v>
      </c>
      <c r="H21" s="39">
        <f>SUM(H9:H20)</f>
        <v>48.978260869565219</v>
      </c>
      <c r="I21" s="40">
        <f>SUM(I9:I20)</f>
        <v>4157.2</v>
      </c>
      <c r="J21" s="41">
        <f t="shared" si="5"/>
        <v>348.80000000000018</v>
      </c>
      <c r="K21" s="42">
        <f t="shared" si="6"/>
        <v>8.3902626768016977E-2</v>
      </c>
      <c r="L21" s="6"/>
    </row>
    <row r="22" spans="2:12" ht="24" thickBot="1">
      <c r="B22" s="43" t="s">
        <v>23</v>
      </c>
      <c r="C22" s="44">
        <f>C21/12</f>
        <v>364.66666666666669</v>
      </c>
      <c r="D22" s="45">
        <f t="shared" ref="D22:H22" si="7">D21/12</f>
        <v>375.5</v>
      </c>
      <c r="E22" s="298" t="s">
        <v>41</v>
      </c>
      <c r="F22" s="299"/>
      <c r="G22" s="46">
        <f t="shared" si="7"/>
        <v>4.1915708812260535</v>
      </c>
      <c r="H22" s="47">
        <f t="shared" si="7"/>
        <v>4.0815217391304346</v>
      </c>
      <c r="I22" s="48">
        <f>I21/12</f>
        <v>346.43333333333334</v>
      </c>
      <c r="J22" s="298" t="s">
        <v>41</v>
      </c>
      <c r="K22" s="299"/>
      <c r="L22" s="6"/>
    </row>
    <row r="23" spans="2:12">
      <c r="B23" s="55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6" ht="23.25">
      <c r="B52" s="10" t="s">
        <v>21</v>
      </c>
      <c r="C52" s="11"/>
      <c r="D52" s="11"/>
      <c r="E52" s="11"/>
      <c r="F52" s="11"/>
    </row>
    <row r="53" spans="2:6" ht="23.25">
      <c r="B53" s="11" t="s">
        <v>25</v>
      </c>
      <c r="C53" s="11"/>
      <c r="D53" s="11"/>
      <c r="E53" s="11"/>
      <c r="F53" s="11"/>
    </row>
    <row r="54" spans="2:6" ht="23.25">
      <c r="B54" s="11" t="s">
        <v>26</v>
      </c>
      <c r="C54" s="11"/>
      <c r="D54" s="11"/>
      <c r="E54" s="11"/>
      <c r="F54" s="11"/>
    </row>
    <row r="55" spans="2:6" ht="23.25">
      <c r="B55" s="11" t="s">
        <v>177</v>
      </c>
      <c r="C55" s="11"/>
      <c r="D55" s="11"/>
      <c r="E55" s="11"/>
      <c r="F55" s="11"/>
    </row>
    <row r="56" spans="2:6" ht="23.25">
      <c r="B56" s="11" t="s">
        <v>178</v>
      </c>
      <c r="C56" s="11"/>
      <c r="D56" s="11"/>
      <c r="E56" s="11"/>
      <c r="F56" s="11"/>
    </row>
    <row r="57" spans="2:6" ht="23.25">
      <c r="B57" s="11" t="s">
        <v>179</v>
      </c>
      <c r="C57" s="11"/>
      <c r="D57" s="11"/>
      <c r="E57" s="11"/>
      <c r="F57" s="11"/>
    </row>
    <row r="58" spans="2:6" ht="23.25">
      <c r="B58" s="11" t="s">
        <v>180</v>
      </c>
      <c r="C58" s="11"/>
      <c r="D58" s="11"/>
      <c r="E58" s="11"/>
      <c r="F58" s="11"/>
    </row>
    <row r="59" spans="2:6" ht="23.25">
      <c r="B59" s="11" t="s">
        <v>181</v>
      </c>
      <c r="C59" s="11"/>
      <c r="D59" s="11"/>
      <c r="E59" s="11"/>
      <c r="F59" s="11"/>
    </row>
    <row r="60" spans="2:6" ht="23.25">
      <c r="B60" s="11"/>
      <c r="C60" s="11"/>
      <c r="D60" s="11"/>
      <c r="E60" s="11"/>
      <c r="F60" s="11"/>
    </row>
    <row r="61" spans="2:6" ht="23.25">
      <c r="B61" s="10" t="s">
        <v>27</v>
      </c>
      <c r="C61" s="11"/>
      <c r="D61" s="11"/>
      <c r="E61" s="11"/>
      <c r="F61" s="11"/>
    </row>
    <row r="62" spans="2:6" ht="23.25">
      <c r="B62" s="11" t="s">
        <v>28</v>
      </c>
      <c r="C62" s="11"/>
      <c r="D62" s="11"/>
      <c r="E62" s="11"/>
      <c r="F62" s="11"/>
    </row>
    <row r="63" spans="2:6" ht="23.25">
      <c r="B63" s="11" t="s">
        <v>138</v>
      </c>
      <c r="C63" s="11"/>
      <c r="D63" s="11"/>
      <c r="E63" s="11"/>
      <c r="F63" s="11"/>
    </row>
    <row r="64" spans="2:6" ht="23.25">
      <c r="B64" s="11" t="s">
        <v>29</v>
      </c>
      <c r="C64" s="11"/>
      <c r="D64" s="11"/>
      <c r="E64" s="11"/>
      <c r="F64" s="11"/>
    </row>
    <row r="65" spans="2:6" ht="23.25">
      <c r="B65" s="11"/>
      <c r="C65" s="11"/>
      <c r="D65" s="11"/>
      <c r="E65" s="11"/>
      <c r="F65" s="11"/>
    </row>
    <row r="66" spans="2:6" ht="23.25">
      <c r="B66" s="10" t="s">
        <v>30</v>
      </c>
      <c r="C66" s="11"/>
      <c r="D66" s="11"/>
      <c r="E66" s="11"/>
      <c r="F66" s="11"/>
    </row>
    <row r="67" spans="2:6" ht="23.25">
      <c r="B67" s="11" t="s">
        <v>31</v>
      </c>
      <c r="C67" s="11"/>
      <c r="D67" s="11"/>
      <c r="E67" s="11"/>
      <c r="F67" s="11"/>
    </row>
    <row r="68" spans="2:6" ht="23.25">
      <c r="B68" s="11" t="s">
        <v>32</v>
      </c>
      <c r="C68" s="11"/>
      <c r="D68" s="11"/>
      <c r="E68" s="11"/>
      <c r="F68" s="11"/>
    </row>
    <row r="69" spans="2:6" ht="23.25">
      <c r="B69" s="11" t="s">
        <v>33</v>
      </c>
      <c r="C69" s="11"/>
      <c r="D69" s="11"/>
      <c r="E69" s="11"/>
      <c r="F69" s="11"/>
    </row>
    <row r="70" spans="2:6" ht="23.25">
      <c r="B70" s="11" t="s">
        <v>34</v>
      </c>
      <c r="C70" s="11"/>
      <c r="D70" s="11"/>
      <c r="E70" s="11"/>
      <c r="F70" s="11"/>
    </row>
    <row r="71" spans="2:6" ht="23.25">
      <c r="B71" s="11" t="s">
        <v>35</v>
      </c>
      <c r="C71" s="11"/>
      <c r="D71" s="11"/>
      <c r="E71" s="11"/>
      <c r="F71" s="11"/>
    </row>
    <row r="72" spans="2:6" ht="23.25">
      <c r="B72" s="11" t="s">
        <v>36</v>
      </c>
      <c r="C72" s="11"/>
      <c r="D72" s="11"/>
      <c r="E72" s="11"/>
      <c r="F72" s="11"/>
    </row>
  </sheetData>
  <mergeCells count="12">
    <mergeCell ref="J22:K22"/>
    <mergeCell ref="B2:L2"/>
    <mergeCell ref="B3:L3"/>
    <mergeCell ref="B6:B8"/>
    <mergeCell ref="I6:I8"/>
    <mergeCell ref="J6:J8"/>
    <mergeCell ref="K6:K8"/>
    <mergeCell ref="C6:D7"/>
    <mergeCell ref="G6:H7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E252-8494-434F-AB7E-B4764BE9F706}">
  <dimension ref="B2:N70"/>
  <sheetViews>
    <sheetView topLeftCell="A34" zoomScale="85" zoomScaleNormal="85" workbookViewId="0">
      <selection activeCell="N36" sqref="N36"/>
    </sheetView>
  </sheetViews>
  <sheetFormatPr defaultColWidth="8.875" defaultRowHeight="21"/>
  <cols>
    <col min="1" max="1" width="8.875" style="1"/>
    <col min="2" max="2" width="12.75" style="1" customWidth="1"/>
    <col min="3" max="4" width="16.375" style="1" customWidth="1"/>
    <col min="5" max="5" width="21" style="1" customWidth="1"/>
    <col min="6" max="6" width="16.375" style="1" customWidth="1"/>
    <col min="7" max="8" width="24.125" style="1" customWidth="1"/>
    <col min="9" max="9" width="18.25" style="1" customWidth="1"/>
    <col min="10" max="10" width="26.875" style="1" customWidth="1"/>
    <col min="11" max="11" width="15.25" style="1" customWidth="1"/>
    <col min="12" max="12" width="9.875" style="1" customWidth="1"/>
    <col min="13" max="16384" width="8.875" style="1"/>
  </cols>
  <sheetData>
    <row r="2" spans="2:14" ht="26.25">
      <c r="B2" s="300" t="s">
        <v>51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2:14" ht="26.25">
      <c r="B3" s="300" t="s">
        <v>12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2:14" ht="23.25">
      <c r="J4" s="12" t="s">
        <v>19</v>
      </c>
      <c r="K4" s="13">
        <v>87</v>
      </c>
    </row>
    <row r="5" spans="2:14" ht="24" thickBot="1">
      <c r="J5" s="12" t="s">
        <v>20</v>
      </c>
      <c r="K5" s="13">
        <v>92</v>
      </c>
    </row>
    <row r="6" spans="2:14" ht="21" customHeight="1">
      <c r="B6" s="305" t="s">
        <v>13</v>
      </c>
      <c r="C6" s="317" t="s">
        <v>122</v>
      </c>
      <c r="D6" s="318"/>
      <c r="E6" s="309" t="s">
        <v>121</v>
      </c>
      <c r="F6" s="294" t="s">
        <v>17</v>
      </c>
      <c r="G6" s="321" t="s">
        <v>123</v>
      </c>
      <c r="H6" s="322"/>
      <c r="I6" s="307" t="s">
        <v>22</v>
      </c>
      <c r="J6" s="309" t="s">
        <v>182</v>
      </c>
      <c r="K6" s="294" t="s">
        <v>17</v>
      </c>
    </row>
    <row r="7" spans="2:14" ht="21" customHeight="1">
      <c r="B7" s="313"/>
      <c r="C7" s="319"/>
      <c r="D7" s="320"/>
      <c r="E7" s="315"/>
      <c r="F7" s="316"/>
      <c r="G7" s="323"/>
      <c r="H7" s="324"/>
      <c r="I7" s="314"/>
      <c r="J7" s="315"/>
      <c r="K7" s="316"/>
    </row>
    <row r="8" spans="2:14" ht="24" thickBot="1">
      <c r="B8" s="306"/>
      <c r="C8" s="69" t="s">
        <v>42</v>
      </c>
      <c r="D8" s="70" t="s">
        <v>43</v>
      </c>
      <c r="E8" s="310"/>
      <c r="F8" s="295"/>
      <c r="G8" s="71" t="s">
        <v>42</v>
      </c>
      <c r="H8" s="72" t="s">
        <v>43</v>
      </c>
      <c r="I8" s="308"/>
      <c r="J8" s="310"/>
      <c r="K8" s="295"/>
    </row>
    <row r="9" spans="2:14" ht="23.25">
      <c r="B9" s="14" t="s">
        <v>0</v>
      </c>
      <c r="C9" s="15">
        <v>0</v>
      </c>
      <c r="D9" s="15">
        <v>0</v>
      </c>
      <c r="E9" s="15">
        <f>D9-C9</f>
        <v>0</v>
      </c>
      <c r="F9" s="180">
        <f>IFERROR(E9/C9,0)</f>
        <v>0</v>
      </c>
      <c r="G9" s="16">
        <f t="shared" ref="G9:G20" si="0">C9/$K$4</f>
        <v>0</v>
      </c>
      <c r="H9" s="16">
        <f t="shared" ref="H9:H20" si="1">D9/$K$5</f>
        <v>0</v>
      </c>
      <c r="I9" s="17">
        <f>C9*95/100</f>
        <v>0</v>
      </c>
      <c r="J9" s="214">
        <f>D9-I9</f>
        <v>0</v>
      </c>
      <c r="K9" s="210">
        <f>IFERROR(J9/I9,0)</f>
        <v>0</v>
      </c>
      <c r="L9" s="2"/>
      <c r="N9" s="152"/>
    </row>
    <row r="10" spans="2:14" ht="23.25">
      <c r="B10" s="20" t="s">
        <v>1</v>
      </c>
      <c r="C10" s="21">
        <v>50</v>
      </c>
      <c r="D10" s="21">
        <v>0</v>
      </c>
      <c r="E10" s="163">
        <f t="shared" ref="E10:E21" si="2">D10-C10</f>
        <v>-50</v>
      </c>
      <c r="F10" s="181">
        <f t="shared" ref="F10:F21" si="3">IFERROR(E10/C10,0)</f>
        <v>-1</v>
      </c>
      <c r="G10" s="22">
        <f t="shared" si="0"/>
        <v>0.57471264367816088</v>
      </c>
      <c r="H10" s="22">
        <f t="shared" si="1"/>
        <v>0</v>
      </c>
      <c r="I10" s="23">
        <f t="shared" ref="I10:I20" si="4">C10*95/100</f>
        <v>47.5</v>
      </c>
      <c r="J10" s="215">
        <f t="shared" ref="J10:J21" si="5">D10-I10</f>
        <v>-47.5</v>
      </c>
      <c r="K10" s="211">
        <f t="shared" ref="K10:K21" si="6">IFERROR(J10/I10,0)</f>
        <v>-1</v>
      </c>
      <c r="L10" s="5"/>
    </row>
    <row r="11" spans="2:14" ht="23.25">
      <c r="B11" s="20" t="s">
        <v>2</v>
      </c>
      <c r="C11" s="21">
        <v>375</v>
      </c>
      <c r="D11" s="21">
        <v>0</v>
      </c>
      <c r="E11" s="163">
        <f t="shared" si="2"/>
        <v>-375</v>
      </c>
      <c r="F11" s="181">
        <f t="shared" si="3"/>
        <v>-1</v>
      </c>
      <c r="G11" s="22">
        <f t="shared" si="0"/>
        <v>4.3103448275862073</v>
      </c>
      <c r="H11" s="22">
        <f t="shared" si="1"/>
        <v>0</v>
      </c>
      <c r="I11" s="23">
        <f t="shared" si="4"/>
        <v>356.25</v>
      </c>
      <c r="J11" s="215">
        <f t="shared" si="5"/>
        <v>-356.25</v>
      </c>
      <c r="K11" s="211">
        <f t="shared" si="6"/>
        <v>-1</v>
      </c>
      <c r="L11" s="5"/>
    </row>
    <row r="12" spans="2:14" ht="23.25">
      <c r="B12" s="20" t="s">
        <v>3</v>
      </c>
      <c r="C12" s="21">
        <v>0</v>
      </c>
      <c r="D12" s="21">
        <v>0</v>
      </c>
      <c r="E12" s="163">
        <f t="shared" si="2"/>
        <v>0</v>
      </c>
      <c r="F12" s="181">
        <f t="shared" si="3"/>
        <v>0</v>
      </c>
      <c r="G12" s="22">
        <f t="shared" si="0"/>
        <v>0</v>
      </c>
      <c r="H12" s="22">
        <f t="shared" si="1"/>
        <v>0</v>
      </c>
      <c r="I12" s="23">
        <f t="shared" si="4"/>
        <v>0</v>
      </c>
      <c r="J12" s="215">
        <f t="shared" si="5"/>
        <v>0</v>
      </c>
      <c r="K12" s="211">
        <f t="shared" si="6"/>
        <v>0</v>
      </c>
      <c r="L12" s="5"/>
    </row>
    <row r="13" spans="2:14" ht="23.25">
      <c r="B13" s="20" t="s">
        <v>4</v>
      </c>
      <c r="C13" s="21">
        <v>125</v>
      </c>
      <c r="D13" s="21">
        <v>0</v>
      </c>
      <c r="E13" s="163">
        <f t="shared" si="2"/>
        <v>-125</v>
      </c>
      <c r="F13" s="181">
        <f t="shared" si="3"/>
        <v>-1</v>
      </c>
      <c r="G13" s="22">
        <f t="shared" si="0"/>
        <v>1.4367816091954022</v>
      </c>
      <c r="H13" s="22">
        <f t="shared" si="1"/>
        <v>0</v>
      </c>
      <c r="I13" s="23">
        <f t="shared" si="4"/>
        <v>118.75</v>
      </c>
      <c r="J13" s="215">
        <f t="shared" si="5"/>
        <v>-118.75</v>
      </c>
      <c r="K13" s="211">
        <f t="shared" si="6"/>
        <v>-1</v>
      </c>
      <c r="L13" s="5"/>
    </row>
    <row r="14" spans="2:14" ht="23.25">
      <c r="B14" s="20" t="s">
        <v>5</v>
      </c>
      <c r="C14" s="21">
        <v>75</v>
      </c>
      <c r="D14" s="21">
        <v>0</v>
      </c>
      <c r="E14" s="163">
        <f t="shared" si="2"/>
        <v>-75</v>
      </c>
      <c r="F14" s="181">
        <f t="shared" si="3"/>
        <v>-1</v>
      </c>
      <c r="G14" s="22">
        <f t="shared" si="0"/>
        <v>0.86206896551724133</v>
      </c>
      <c r="H14" s="22">
        <f t="shared" si="1"/>
        <v>0</v>
      </c>
      <c r="I14" s="23">
        <f t="shared" si="4"/>
        <v>71.25</v>
      </c>
      <c r="J14" s="215">
        <f t="shared" si="5"/>
        <v>-71.25</v>
      </c>
      <c r="K14" s="211">
        <f t="shared" si="6"/>
        <v>-1</v>
      </c>
      <c r="L14" s="5"/>
    </row>
    <row r="15" spans="2:14" ht="23.25">
      <c r="B15" s="20" t="s">
        <v>6</v>
      </c>
      <c r="C15" s="21">
        <v>0</v>
      </c>
      <c r="D15" s="21">
        <v>300</v>
      </c>
      <c r="E15" s="167">
        <f t="shared" si="2"/>
        <v>300</v>
      </c>
      <c r="F15" s="206">
        <f t="shared" si="3"/>
        <v>0</v>
      </c>
      <c r="G15" s="22">
        <f t="shared" si="0"/>
        <v>0</v>
      </c>
      <c r="H15" s="22">
        <f t="shared" si="1"/>
        <v>3.2608695652173911</v>
      </c>
      <c r="I15" s="23">
        <f t="shared" si="4"/>
        <v>0</v>
      </c>
      <c r="J15" s="216">
        <f t="shared" si="5"/>
        <v>300</v>
      </c>
      <c r="K15" s="211">
        <f t="shared" si="6"/>
        <v>0</v>
      </c>
      <c r="L15" s="5"/>
    </row>
    <row r="16" spans="2:14" ht="23.25">
      <c r="B16" s="20" t="s">
        <v>7</v>
      </c>
      <c r="C16" s="21">
        <v>0</v>
      </c>
      <c r="D16" s="21">
        <v>375</v>
      </c>
      <c r="E16" s="167">
        <f t="shared" si="2"/>
        <v>375</v>
      </c>
      <c r="F16" s="206">
        <f t="shared" si="3"/>
        <v>0</v>
      </c>
      <c r="G16" s="22">
        <f t="shared" si="0"/>
        <v>0</v>
      </c>
      <c r="H16" s="22">
        <f t="shared" si="1"/>
        <v>4.0760869565217392</v>
      </c>
      <c r="I16" s="23">
        <f t="shared" si="4"/>
        <v>0</v>
      </c>
      <c r="J16" s="216">
        <f t="shared" si="5"/>
        <v>375</v>
      </c>
      <c r="K16" s="211">
        <f t="shared" si="6"/>
        <v>0</v>
      </c>
      <c r="L16" s="5"/>
    </row>
    <row r="17" spans="2:12" ht="23.25">
      <c r="B17" s="20" t="s">
        <v>8</v>
      </c>
      <c r="C17" s="21">
        <v>0</v>
      </c>
      <c r="D17" s="21">
        <v>625</v>
      </c>
      <c r="E17" s="167">
        <f t="shared" si="2"/>
        <v>625</v>
      </c>
      <c r="F17" s="206">
        <f t="shared" si="3"/>
        <v>0</v>
      </c>
      <c r="G17" s="22">
        <f t="shared" si="0"/>
        <v>0</v>
      </c>
      <c r="H17" s="22">
        <f t="shared" si="1"/>
        <v>6.7934782608695654</v>
      </c>
      <c r="I17" s="23">
        <f t="shared" si="4"/>
        <v>0</v>
      </c>
      <c r="J17" s="216">
        <f t="shared" si="5"/>
        <v>625</v>
      </c>
      <c r="K17" s="211">
        <f t="shared" si="6"/>
        <v>0</v>
      </c>
      <c r="L17" s="5"/>
    </row>
    <row r="18" spans="2:12" ht="23.25">
      <c r="B18" s="20" t="s">
        <v>9</v>
      </c>
      <c r="C18" s="21">
        <v>0</v>
      </c>
      <c r="D18" s="21">
        <v>0</v>
      </c>
      <c r="E18" s="163">
        <f t="shared" si="2"/>
        <v>0</v>
      </c>
      <c r="F18" s="181">
        <f t="shared" si="3"/>
        <v>0</v>
      </c>
      <c r="G18" s="22">
        <f t="shared" si="0"/>
        <v>0</v>
      </c>
      <c r="H18" s="22">
        <f t="shared" si="1"/>
        <v>0</v>
      </c>
      <c r="I18" s="23">
        <f t="shared" si="4"/>
        <v>0</v>
      </c>
      <c r="J18" s="215">
        <f t="shared" si="5"/>
        <v>0</v>
      </c>
      <c r="K18" s="211">
        <f t="shared" si="6"/>
        <v>0</v>
      </c>
      <c r="L18" s="5"/>
    </row>
    <row r="19" spans="2:12" ht="23.25">
      <c r="B19" s="20" t="s">
        <v>10</v>
      </c>
      <c r="C19" s="21">
        <v>0</v>
      </c>
      <c r="D19" s="21">
        <v>250</v>
      </c>
      <c r="E19" s="167">
        <f t="shared" si="2"/>
        <v>250</v>
      </c>
      <c r="F19" s="206">
        <f t="shared" si="3"/>
        <v>0</v>
      </c>
      <c r="G19" s="22">
        <f t="shared" si="0"/>
        <v>0</v>
      </c>
      <c r="H19" s="22">
        <f t="shared" si="1"/>
        <v>2.7173913043478262</v>
      </c>
      <c r="I19" s="23">
        <f t="shared" si="4"/>
        <v>0</v>
      </c>
      <c r="J19" s="216">
        <f t="shared" si="5"/>
        <v>250</v>
      </c>
      <c r="K19" s="211">
        <f t="shared" si="6"/>
        <v>0</v>
      </c>
      <c r="L19" s="5"/>
    </row>
    <row r="20" spans="2:12" ht="24" thickBot="1">
      <c r="B20" s="28" t="s">
        <v>11</v>
      </c>
      <c r="C20" s="29">
        <v>0</v>
      </c>
      <c r="D20" s="30">
        <v>125</v>
      </c>
      <c r="E20" s="203">
        <f t="shared" si="2"/>
        <v>125</v>
      </c>
      <c r="F20" s="207">
        <f t="shared" si="3"/>
        <v>0</v>
      </c>
      <c r="G20" s="31">
        <f t="shared" si="0"/>
        <v>0</v>
      </c>
      <c r="H20" s="31">
        <f t="shared" si="1"/>
        <v>1.3586956521739131</v>
      </c>
      <c r="I20" s="32">
        <f t="shared" si="4"/>
        <v>0</v>
      </c>
      <c r="J20" s="217">
        <f t="shared" si="5"/>
        <v>125</v>
      </c>
      <c r="K20" s="212">
        <f t="shared" si="6"/>
        <v>0</v>
      </c>
      <c r="L20" s="5"/>
    </row>
    <row r="21" spans="2:12" ht="23.25">
      <c r="B21" s="35" t="s">
        <v>24</v>
      </c>
      <c r="C21" s="36">
        <f>SUM(C9:C20)</f>
        <v>625</v>
      </c>
      <c r="D21" s="208">
        <f>SUM(D9:D20)</f>
        <v>1675</v>
      </c>
      <c r="E21" s="209">
        <f t="shared" si="2"/>
        <v>1050</v>
      </c>
      <c r="F21" s="205">
        <f t="shared" si="3"/>
        <v>1.68</v>
      </c>
      <c r="G21" s="38">
        <f>SUM(G9:G20)</f>
        <v>7.1839080459770113</v>
      </c>
      <c r="H21" s="39">
        <f>SUM(H9:H20)</f>
        <v>18.206521739130437</v>
      </c>
      <c r="I21" s="40">
        <f>SUM(I9:I20)</f>
        <v>593.75</v>
      </c>
      <c r="J21" s="199">
        <f t="shared" si="5"/>
        <v>1081.25</v>
      </c>
      <c r="K21" s="213">
        <f t="shared" si="6"/>
        <v>1.8210526315789475</v>
      </c>
      <c r="L21" s="6"/>
    </row>
    <row r="22" spans="2:12" ht="24" thickBot="1">
      <c r="B22" s="43" t="s">
        <v>23</v>
      </c>
      <c r="C22" s="44">
        <f>C21/12</f>
        <v>52.083333333333336</v>
      </c>
      <c r="D22" s="45">
        <f t="shared" ref="D22:H22" si="7">D21/12</f>
        <v>139.58333333333334</v>
      </c>
      <c r="E22" s="298" t="s">
        <v>41</v>
      </c>
      <c r="F22" s="299"/>
      <c r="G22" s="46">
        <f t="shared" si="7"/>
        <v>0.59865900383141757</v>
      </c>
      <c r="H22" s="47">
        <f t="shared" si="7"/>
        <v>1.5172101449275364</v>
      </c>
      <c r="I22" s="48">
        <f>I21/12</f>
        <v>49.479166666666664</v>
      </c>
      <c r="J22" s="298" t="s">
        <v>41</v>
      </c>
      <c r="K22" s="299"/>
      <c r="L22" s="6"/>
    </row>
    <row r="23" spans="2:12">
      <c r="B23" s="55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2" s="11" customFormat="1" ht="28.9" customHeight="1">
      <c r="B52" s="10" t="s">
        <v>21</v>
      </c>
    </row>
    <row r="53" spans="2:2" s="11" customFormat="1" ht="42.6" customHeight="1">
      <c r="B53" s="11" t="s">
        <v>212</v>
      </c>
    </row>
    <row r="54" spans="2:2" s="11" customFormat="1" ht="23.25">
      <c r="B54" s="11" t="s">
        <v>253</v>
      </c>
    </row>
    <row r="55" spans="2:2" s="11" customFormat="1" ht="23.25">
      <c r="B55" s="11" t="s">
        <v>254</v>
      </c>
    </row>
    <row r="56" spans="2:2" s="11" customFormat="1" ht="23.25">
      <c r="B56" s="11" t="s">
        <v>213</v>
      </c>
    </row>
    <row r="57" spans="2:2" s="11" customFormat="1" ht="23.25">
      <c r="B57" s="11" t="s">
        <v>255</v>
      </c>
    </row>
    <row r="58" spans="2:2" s="11" customFormat="1" ht="23.25"/>
    <row r="59" spans="2:2" s="11" customFormat="1" ht="23.25">
      <c r="B59" s="10" t="s">
        <v>27</v>
      </c>
    </row>
    <row r="60" spans="2:2" s="11" customFormat="1" ht="23.25">
      <c r="B60" s="11" t="s">
        <v>252</v>
      </c>
    </row>
    <row r="61" spans="2:2" s="11" customFormat="1" ht="23.25">
      <c r="B61" s="11" t="s">
        <v>214</v>
      </c>
    </row>
    <row r="62" spans="2:2" s="11" customFormat="1" ht="23.25">
      <c r="B62" s="11" t="s">
        <v>215</v>
      </c>
    </row>
    <row r="63" spans="2:2" s="11" customFormat="1" ht="23.25">
      <c r="B63" s="11" t="s">
        <v>216</v>
      </c>
    </row>
    <row r="64" spans="2:2" s="11" customFormat="1" ht="23.25"/>
    <row r="65" spans="2:2" s="11" customFormat="1" ht="23.25">
      <c r="B65" s="10" t="s">
        <v>30</v>
      </c>
    </row>
    <row r="66" spans="2:2" s="11" customFormat="1" ht="23.25">
      <c r="B66" s="11" t="s">
        <v>219</v>
      </c>
    </row>
    <row r="67" spans="2:2" s="11" customFormat="1" ht="23.25">
      <c r="B67" s="11" t="s">
        <v>217</v>
      </c>
    </row>
    <row r="68" spans="2:2" s="11" customFormat="1" ht="23.25">
      <c r="B68" s="11" t="s">
        <v>218</v>
      </c>
    </row>
    <row r="69" spans="2:2" s="11" customFormat="1" ht="23.25">
      <c r="B69" s="11" t="s">
        <v>221</v>
      </c>
    </row>
    <row r="70" spans="2:2" s="11" customFormat="1" ht="23.25">
      <c r="B70" s="11" t="s">
        <v>220</v>
      </c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435C0-3EEF-412C-9778-1E7160353DCB}">
  <dimension ref="B2:L71"/>
  <sheetViews>
    <sheetView topLeftCell="A43" zoomScale="82" zoomScaleNormal="82" workbookViewId="0">
      <selection activeCell="L40" sqref="L40"/>
    </sheetView>
  </sheetViews>
  <sheetFormatPr defaultColWidth="8.875" defaultRowHeight="21"/>
  <cols>
    <col min="1" max="1" width="8.875" style="1"/>
    <col min="2" max="2" width="12.75" style="1" customWidth="1"/>
    <col min="3" max="4" width="20.125" style="1" customWidth="1"/>
    <col min="5" max="5" width="23.75" style="1" customWidth="1"/>
    <col min="6" max="6" width="12.875" style="1" customWidth="1"/>
    <col min="7" max="8" width="28.375" style="1" customWidth="1"/>
    <col min="9" max="9" width="18.25" style="1" customWidth="1"/>
    <col min="10" max="10" width="27.875" style="1" customWidth="1"/>
    <col min="11" max="11" width="13.75" style="1" customWidth="1"/>
    <col min="12" max="12" width="9.875" style="1" customWidth="1"/>
    <col min="13" max="16384" width="8.875" style="1"/>
  </cols>
  <sheetData>
    <row r="2" spans="2:12" ht="26.25">
      <c r="B2" s="300" t="s">
        <v>124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2:12" ht="26.25">
      <c r="B3" s="300" t="s">
        <v>12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2:12" ht="23.25">
      <c r="J4" s="12" t="s">
        <v>19</v>
      </c>
      <c r="K4" s="13">
        <v>87</v>
      </c>
    </row>
    <row r="5" spans="2:12" ht="24" thickBot="1">
      <c r="J5" s="12" t="s">
        <v>20</v>
      </c>
      <c r="K5" s="13">
        <v>92</v>
      </c>
    </row>
    <row r="6" spans="2:12" ht="21" customHeight="1">
      <c r="B6" s="305" t="s">
        <v>13</v>
      </c>
      <c r="C6" s="317" t="s">
        <v>125</v>
      </c>
      <c r="D6" s="318"/>
      <c r="E6" s="309" t="s">
        <v>127</v>
      </c>
      <c r="F6" s="294" t="s">
        <v>17</v>
      </c>
      <c r="G6" s="321" t="s">
        <v>126</v>
      </c>
      <c r="H6" s="322"/>
      <c r="I6" s="307" t="s">
        <v>22</v>
      </c>
      <c r="J6" s="309" t="s">
        <v>183</v>
      </c>
      <c r="K6" s="294" t="s">
        <v>17</v>
      </c>
    </row>
    <row r="7" spans="2:12" ht="21" customHeight="1">
      <c r="B7" s="313"/>
      <c r="C7" s="319"/>
      <c r="D7" s="320"/>
      <c r="E7" s="315"/>
      <c r="F7" s="316"/>
      <c r="G7" s="323"/>
      <c r="H7" s="324"/>
      <c r="I7" s="314"/>
      <c r="J7" s="315"/>
      <c r="K7" s="316"/>
    </row>
    <row r="8" spans="2:12" ht="24" thickBot="1">
      <c r="B8" s="306"/>
      <c r="C8" s="69" t="s">
        <v>42</v>
      </c>
      <c r="D8" s="70" t="s">
        <v>43</v>
      </c>
      <c r="E8" s="310"/>
      <c r="F8" s="295"/>
      <c r="G8" s="71" t="s">
        <v>42</v>
      </c>
      <c r="H8" s="72" t="s">
        <v>43</v>
      </c>
      <c r="I8" s="308"/>
      <c r="J8" s="310"/>
      <c r="K8" s="295"/>
    </row>
    <row r="9" spans="2:12" ht="23.25">
      <c r="B9" s="14" t="s">
        <v>0</v>
      </c>
      <c r="C9" s="158">
        <v>96</v>
      </c>
      <c r="D9" s="158">
        <v>201.82</v>
      </c>
      <c r="E9" s="219">
        <f>D9-C9</f>
        <v>105.82</v>
      </c>
      <c r="F9" s="190">
        <f>E9/C9</f>
        <v>1.1022916666666667</v>
      </c>
      <c r="G9" s="16">
        <f>C9/$K$4</f>
        <v>1.103448275862069</v>
      </c>
      <c r="H9" s="16">
        <f>D9/$K$5</f>
        <v>2.193695652173913</v>
      </c>
      <c r="I9" s="17">
        <f>C9*95/100</f>
        <v>91.2</v>
      </c>
      <c r="J9" s="50">
        <f>D9-I9</f>
        <v>110.61999999999999</v>
      </c>
      <c r="K9" s="51">
        <f>J9/I9</f>
        <v>1.2129385964912278</v>
      </c>
      <c r="L9" s="2"/>
    </row>
    <row r="10" spans="2:12" ht="23.25">
      <c r="B10" s="20" t="s">
        <v>1</v>
      </c>
      <c r="C10" s="159">
        <v>89</v>
      </c>
      <c r="D10" s="159">
        <v>137.22999999999999</v>
      </c>
      <c r="E10" s="220">
        <f t="shared" ref="E10:E21" si="0">D10-C10</f>
        <v>48.22999999999999</v>
      </c>
      <c r="F10" s="192">
        <f t="shared" ref="F10:F21" si="1">E10/C10</f>
        <v>0.54191011235955044</v>
      </c>
      <c r="G10" s="22">
        <f t="shared" ref="G10:G20" si="2">C10/$K$4</f>
        <v>1.0229885057471264</v>
      </c>
      <c r="H10" s="22">
        <f t="shared" ref="H10:H20" si="3">D10/$K$5</f>
        <v>1.4916304347826086</v>
      </c>
      <c r="I10" s="23">
        <f t="shared" ref="I10:I20" si="4">C10*95/100</f>
        <v>84.55</v>
      </c>
      <c r="J10" s="24">
        <f t="shared" ref="J10:J21" si="5">D10-I10</f>
        <v>52.679999999999993</v>
      </c>
      <c r="K10" s="25">
        <f t="shared" ref="K10:K21" si="6">J10/I10</f>
        <v>0.62306327616794788</v>
      </c>
      <c r="L10" s="5"/>
    </row>
    <row r="11" spans="2:12" ht="23.25">
      <c r="B11" s="20" t="s">
        <v>2</v>
      </c>
      <c r="C11" s="159">
        <v>121</v>
      </c>
      <c r="D11" s="159">
        <v>145.99</v>
      </c>
      <c r="E11" s="220">
        <f t="shared" si="0"/>
        <v>24.990000000000009</v>
      </c>
      <c r="F11" s="192">
        <f t="shared" si="1"/>
        <v>0.2065289256198348</v>
      </c>
      <c r="G11" s="22">
        <f t="shared" si="2"/>
        <v>1.3908045977011494</v>
      </c>
      <c r="H11" s="22">
        <f t="shared" si="3"/>
        <v>1.5868478260869565</v>
      </c>
      <c r="I11" s="23">
        <f t="shared" si="4"/>
        <v>114.95</v>
      </c>
      <c r="J11" s="24">
        <f t="shared" si="5"/>
        <v>31.040000000000006</v>
      </c>
      <c r="K11" s="25">
        <f t="shared" si="6"/>
        <v>0.27003044802087867</v>
      </c>
      <c r="L11" s="5"/>
    </row>
    <row r="12" spans="2:12" ht="23.25">
      <c r="B12" s="20" t="s">
        <v>3</v>
      </c>
      <c r="C12" s="159">
        <v>101</v>
      </c>
      <c r="D12" s="159">
        <v>100.61</v>
      </c>
      <c r="E12" s="218">
        <f t="shared" si="0"/>
        <v>-0.39000000000000057</v>
      </c>
      <c r="F12" s="184">
        <f t="shared" si="1"/>
        <v>-3.861386138613867E-3</v>
      </c>
      <c r="G12" s="22">
        <f t="shared" si="2"/>
        <v>1.1609195402298851</v>
      </c>
      <c r="H12" s="22">
        <f t="shared" si="3"/>
        <v>1.0935869565217391</v>
      </c>
      <c r="I12" s="23">
        <f t="shared" si="4"/>
        <v>95.95</v>
      </c>
      <c r="J12" s="24">
        <f t="shared" si="5"/>
        <v>4.6599999999999966</v>
      </c>
      <c r="K12" s="25">
        <f t="shared" si="6"/>
        <v>4.8566961959353797E-2</v>
      </c>
      <c r="L12" s="5"/>
    </row>
    <row r="13" spans="2:12" ht="23.25">
      <c r="B13" s="20" t="s">
        <v>4</v>
      </c>
      <c r="C13" s="159">
        <v>145</v>
      </c>
      <c r="D13" s="159">
        <v>461.44</v>
      </c>
      <c r="E13" s="220">
        <f t="shared" si="0"/>
        <v>316.44</v>
      </c>
      <c r="F13" s="192">
        <f t="shared" si="1"/>
        <v>2.1823448275862067</v>
      </c>
      <c r="G13" s="22">
        <f t="shared" si="2"/>
        <v>1.6666666666666667</v>
      </c>
      <c r="H13" s="22">
        <f t="shared" si="3"/>
        <v>5.0156521739130433</v>
      </c>
      <c r="I13" s="23">
        <f t="shared" si="4"/>
        <v>137.75</v>
      </c>
      <c r="J13" s="24">
        <f t="shared" si="5"/>
        <v>323.69</v>
      </c>
      <c r="K13" s="25">
        <f t="shared" si="6"/>
        <v>2.34983666061706</v>
      </c>
      <c r="L13" s="5"/>
    </row>
    <row r="14" spans="2:12" ht="23.25">
      <c r="B14" s="20" t="s">
        <v>5</v>
      </c>
      <c r="C14" s="159">
        <v>123</v>
      </c>
      <c r="D14" s="159">
        <v>237.96</v>
      </c>
      <c r="E14" s="220">
        <f t="shared" si="0"/>
        <v>114.96000000000001</v>
      </c>
      <c r="F14" s="192">
        <f t="shared" si="1"/>
        <v>0.93463414634146347</v>
      </c>
      <c r="G14" s="22">
        <f t="shared" si="2"/>
        <v>1.4137931034482758</v>
      </c>
      <c r="H14" s="22">
        <f t="shared" si="3"/>
        <v>2.5865217391304349</v>
      </c>
      <c r="I14" s="23">
        <f t="shared" si="4"/>
        <v>116.85</v>
      </c>
      <c r="J14" s="24">
        <f t="shared" si="5"/>
        <v>121.11000000000001</v>
      </c>
      <c r="K14" s="25">
        <f t="shared" si="6"/>
        <v>1.036456996148909</v>
      </c>
      <c r="L14" s="5"/>
    </row>
    <row r="15" spans="2:12" ht="23.25">
      <c r="B15" s="20" t="s">
        <v>6</v>
      </c>
      <c r="C15" s="159">
        <v>306</v>
      </c>
      <c r="D15" s="159">
        <v>113.38</v>
      </c>
      <c r="E15" s="218">
        <f t="shared" si="0"/>
        <v>-192.62</v>
      </c>
      <c r="F15" s="184">
        <f t="shared" si="1"/>
        <v>-0.6294771241830065</v>
      </c>
      <c r="G15" s="22">
        <f t="shared" si="2"/>
        <v>3.5172413793103448</v>
      </c>
      <c r="H15" s="22">
        <f t="shared" si="3"/>
        <v>1.2323913043478261</v>
      </c>
      <c r="I15" s="23">
        <f t="shared" si="4"/>
        <v>290.7</v>
      </c>
      <c r="J15" s="26">
        <f t="shared" si="5"/>
        <v>-177.32</v>
      </c>
      <c r="K15" s="27">
        <f t="shared" si="6"/>
        <v>-0.60997592019263847</v>
      </c>
      <c r="L15" s="5"/>
    </row>
    <row r="16" spans="2:12" ht="23.25">
      <c r="B16" s="20" t="s">
        <v>7</v>
      </c>
      <c r="C16" s="159">
        <v>177.49</v>
      </c>
      <c r="D16" s="159">
        <v>86.74</v>
      </c>
      <c r="E16" s="218">
        <f t="shared" si="0"/>
        <v>-90.750000000000014</v>
      </c>
      <c r="F16" s="184">
        <f t="shared" si="1"/>
        <v>-0.51129641106541224</v>
      </c>
      <c r="G16" s="22">
        <f t="shared" si="2"/>
        <v>2.0401149425287359</v>
      </c>
      <c r="H16" s="22">
        <f t="shared" si="3"/>
        <v>0.9428260869565217</v>
      </c>
      <c r="I16" s="23">
        <f t="shared" si="4"/>
        <v>168.6155</v>
      </c>
      <c r="J16" s="26">
        <f t="shared" si="5"/>
        <v>-81.875500000000002</v>
      </c>
      <c r="K16" s="27">
        <f t="shared" si="6"/>
        <v>-0.4855751695425391</v>
      </c>
      <c r="L16" s="5"/>
    </row>
    <row r="17" spans="2:12" ht="23.25">
      <c r="B17" s="20" t="s">
        <v>8</v>
      </c>
      <c r="C17" s="159">
        <v>324.45</v>
      </c>
      <c r="D17" s="159">
        <v>176.4</v>
      </c>
      <c r="E17" s="218">
        <f t="shared" si="0"/>
        <v>-148.04999999999998</v>
      </c>
      <c r="F17" s="184">
        <f t="shared" si="1"/>
        <v>-0.45631067961165045</v>
      </c>
      <c r="G17" s="22">
        <f t="shared" si="2"/>
        <v>3.7293103448275859</v>
      </c>
      <c r="H17" s="22">
        <f t="shared" si="3"/>
        <v>1.9173913043478261</v>
      </c>
      <c r="I17" s="23">
        <f t="shared" si="4"/>
        <v>308.22750000000002</v>
      </c>
      <c r="J17" s="26">
        <f t="shared" si="5"/>
        <v>-131.82750000000001</v>
      </c>
      <c r="K17" s="27">
        <f t="shared" si="6"/>
        <v>-0.42769545222278998</v>
      </c>
      <c r="L17" s="5"/>
    </row>
    <row r="18" spans="2:12" ht="23.25">
      <c r="B18" s="20" t="s">
        <v>9</v>
      </c>
      <c r="C18" s="159">
        <v>273.60000000000002</v>
      </c>
      <c r="D18" s="159">
        <v>80.17</v>
      </c>
      <c r="E18" s="218">
        <f t="shared" si="0"/>
        <v>-193.43</v>
      </c>
      <c r="F18" s="184">
        <f t="shared" si="1"/>
        <v>-0.70698099415204674</v>
      </c>
      <c r="G18" s="22">
        <f t="shared" si="2"/>
        <v>3.1448275862068966</v>
      </c>
      <c r="H18" s="22">
        <f t="shared" si="3"/>
        <v>0.87141304347826087</v>
      </c>
      <c r="I18" s="23">
        <f t="shared" si="4"/>
        <v>259.92</v>
      </c>
      <c r="J18" s="26">
        <f t="shared" si="5"/>
        <v>-179.75</v>
      </c>
      <c r="K18" s="27">
        <f t="shared" si="6"/>
        <v>-0.6915589412126808</v>
      </c>
      <c r="L18" s="5"/>
    </row>
    <row r="19" spans="2:12" ht="23.25">
      <c r="B19" s="20" t="s">
        <v>10</v>
      </c>
      <c r="C19" s="159">
        <v>211.8</v>
      </c>
      <c r="D19" s="159">
        <v>155.84</v>
      </c>
      <c r="E19" s="218">
        <f t="shared" si="0"/>
        <v>-55.960000000000008</v>
      </c>
      <c r="F19" s="184">
        <f t="shared" si="1"/>
        <v>-0.26421152030217188</v>
      </c>
      <c r="G19" s="22">
        <f t="shared" si="2"/>
        <v>2.4344827586206899</v>
      </c>
      <c r="H19" s="22">
        <f t="shared" si="3"/>
        <v>1.693913043478261</v>
      </c>
      <c r="I19" s="23">
        <f t="shared" si="4"/>
        <v>201.21</v>
      </c>
      <c r="J19" s="26">
        <f t="shared" si="5"/>
        <v>-45.370000000000005</v>
      </c>
      <c r="K19" s="27">
        <f t="shared" si="6"/>
        <v>-0.22548581084439145</v>
      </c>
      <c r="L19" s="5"/>
    </row>
    <row r="20" spans="2:12" ht="24" thickBot="1">
      <c r="B20" s="28" t="s">
        <v>11</v>
      </c>
      <c r="C20" s="160">
        <v>197.45</v>
      </c>
      <c r="D20" s="161">
        <v>85.16</v>
      </c>
      <c r="E20" s="161">
        <f t="shared" si="0"/>
        <v>-112.28999999999999</v>
      </c>
      <c r="F20" s="185">
        <f t="shared" si="1"/>
        <v>-0.56870093694606227</v>
      </c>
      <c r="G20" s="31">
        <f t="shared" si="2"/>
        <v>2.2695402298850573</v>
      </c>
      <c r="H20" s="31">
        <f t="shared" si="3"/>
        <v>0.92565217391304344</v>
      </c>
      <c r="I20" s="32">
        <f t="shared" si="4"/>
        <v>187.57749999999999</v>
      </c>
      <c r="J20" s="52">
        <f t="shared" si="5"/>
        <v>-102.41749999999999</v>
      </c>
      <c r="K20" s="53">
        <f t="shared" si="6"/>
        <v>-0.54600098625901294</v>
      </c>
      <c r="L20" s="5"/>
    </row>
    <row r="21" spans="2:12" ht="23.25">
      <c r="B21" s="35" t="s">
        <v>24</v>
      </c>
      <c r="C21" s="222">
        <f>SUM(C9:C20)</f>
        <v>2165.79</v>
      </c>
      <c r="D21" s="223">
        <f>SUM(D9:D20)</f>
        <v>1982.74</v>
      </c>
      <c r="E21" s="221">
        <f t="shared" si="0"/>
        <v>-183.04999999999995</v>
      </c>
      <c r="F21" s="186">
        <f t="shared" si="1"/>
        <v>-8.4518812996643239E-2</v>
      </c>
      <c r="G21" s="38">
        <f>SUM(G9:G20)</f>
        <v>24.894137931034479</v>
      </c>
      <c r="H21" s="39">
        <f>SUM(H9:H20)</f>
        <v>21.551521739130436</v>
      </c>
      <c r="I21" s="40">
        <f>SUM(I9:I20)</f>
        <v>2057.5005000000001</v>
      </c>
      <c r="J21" s="162">
        <f t="shared" si="5"/>
        <v>-74.760500000000093</v>
      </c>
      <c r="K21" s="42">
        <f t="shared" si="6"/>
        <v>-3.6335592628045574E-2</v>
      </c>
      <c r="L21" s="6"/>
    </row>
    <row r="22" spans="2:12" ht="24" thickBot="1">
      <c r="B22" s="43" t="s">
        <v>23</v>
      </c>
      <c r="C22" s="224">
        <f>C21/12</f>
        <v>180.48249999999999</v>
      </c>
      <c r="D22" s="225">
        <f t="shared" ref="D22:H22" si="7">D21/12</f>
        <v>165.22833333333332</v>
      </c>
      <c r="E22" s="325" t="s">
        <v>128</v>
      </c>
      <c r="F22" s="299"/>
      <c r="G22" s="46">
        <f t="shared" si="7"/>
        <v>2.0745114942528731</v>
      </c>
      <c r="H22" s="47">
        <f t="shared" si="7"/>
        <v>1.7959601449275364</v>
      </c>
      <c r="I22" s="48">
        <f>I21/12</f>
        <v>171.45837500000002</v>
      </c>
      <c r="J22" s="325" t="s">
        <v>128</v>
      </c>
      <c r="K22" s="299"/>
      <c r="L22" s="6"/>
    </row>
    <row r="23" spans="2:12">
      <c r="B23" s="55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2" s="11" customFormat="1" ht="23.25">
      <c r="B52" s="10" t="s">
        <v>21</v>
      </c>
    </row>
    <row r="53" spans="2:2" s="11" customFormat="1" ht="23.25">
      <c r="B53" s="11" t="s">
        <v>256</v>
      </c>
    </row>
    <row r="54" spans="2:2" s="11" customFormat="1" ht="23.25">
      <c r="B54" s="11" t="s">
        <v>222</v>
      </c>
    </row>
    <row r="55" spans="2:2" s="11" customFormat="1" ht="23.25">
      <c r="B55" s="11" t="s">
        <v>257</v>
      </c>
    </row>
    <row r="56" spans="2:2" s="11" customFormat="1" ht="23.25">
      <c r="B56" s="11" t="s">
        <v>258</v>
      </c>
    </row>
    <row r="57" spans="2:2" s="11" customFormat="1" ht="23.25"/>
    <row r="58" spans="2:2" s="11" customFormat="1" ht="23.25">
      <c r="B58" s="10" t="s">
        <v>225</v>
      </c>
    </row>
    <row r="59" spans="2:2" s="11" customFormat="1" ht="23.25">
      <c r="B59" s="11" t="s">
        <v>224</v>
      </c>
    </row>
    <row r="60" spans="2:2" s="11" customFormat="1" ht="23.25">
      <c r="B60" s="11" t="s">
        <v>226</v>
      </c>
    </row>
    <row r="61" spans="2:2" s="11" customFormat="1" ht="23.25">
      <c r="B61" s="11" t="s">
        <v>227</v>
      </c>
    </row>
    <row r="62" spans="2:2" s="11" customFormat="1" ht="23.25">
      <c r="B62" s="11" t="s">
        <v>228</v>
      </c>
    </row>
    <row r="63" spans="2:2" s="11" customFormat="1" ht="23.25">
      <c r="B63" s="11" t="s">
        <v>223</v>
      </c>
    </row>
    <row r="64" spans="2:2" s="11" customFormat="1" ht="23.25"/>
    <row r="65" spans="2:6" s="11" customFormat="1" ht="23.25">
      <c r="B65" s="10" t="s">
        <v>30</v>
      </c>
    </row>
    <row r="66" spans="2:6" s="11" customFormat="1" ht="23.25">
      <c r="B66" s="11" t="s">
        <v>229</v>
      </c>
    </row>
    <row r="67" spans="2:6" s="11" customFormat="1" ht="23.25">
      <c r="B67" s="11" t="s">
        <v>230</v>
      </c>
    </row>
    <row r="68" spans="2:6" s="11" customFormat="1" ht="23.25">
      <c r="B68" s="11" t="s">
        <v>231</v>
      </c>
    </row>
    <row r="69" spans="2:6" s="11" customFormat="1" ht="23.25">
      <c r="B69" s="11" t="s">
        <v>232</v>
      </c>
    </row>
    <row r="70" spans="2:6" s="11" customFormat="1" ht="23.25">
      <c r="B70" s="11" t="s">
        <v>233</v>
      </c>
    </row>
    <row r="71" spans="2:6" ht="23.25">
      <c r="B71" s="11"/>
      <c r="C71" s="11"/>
      <c r="D71" s="11"/>
      <c r="E71" s="11"/>
      <c r="F71" s="11"/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6FA6-7F1F-4B9F-A611-984121FA9597}">
  <dimension ref="B2:L69"/>
  <sheetViews>
    <sheetView topLeftCell="A43" zoomScale="90" zoomScaleNormal="90" workbookViewId="0">
      <selection activeCell="C73" sqref="C73"/>
    </sheetView>
  </sheetViews>
  <sheetFormatPr defaultColWidth="8.875" defaultRowHeight="21"/>
  <cols>
    <col min="1" max="1" width="8.875" style="1"/>
    <col min="2" max="2" width="12.75" style="1" customWidth="1"/>
    <col min="3" max="4" width="22.375" style="1" customWidth="1"/>
    <col min="5" max="5" width="25.625" style="1" customWidth="1"/>
    <col min="6" max="6" width="16.5" style="1" customWidth="1"/>
    <col min="7" max="8" width="31.25" style="1" customWidth="1"/>
    <col min="9" max="9" width="18.25" style="1" customWidth="1"/>
    <col min="10" max="10" width="32.5" style="1" customWidth="1"/>
    <col min="11" max="11" width="15.25" style="1" customWidth="1"/>
    <col min="12" max="12" width="9.875" style="1" customWidth="1"/>
    <col min="13" max="16384" width="8.875" style="1"/>
  </cols>
  <sheetData>
    <row r="2" spans="2:12" ht="26.25">
      <c r="B2" s="300" t="s">
        <v>129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2:12" ht="26.25">
      <c r="B3" s="300" t="s">
        <v>12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2:12" ht="23.25">
      <c r="J4" s="12" t="s">
        <v>19</v>
      </c>
      <c r="K4" s="13">
        <v>87</v>
      </c>
    </row>
    <row r="5" spans="2:12" ht="24" thickBot="1">
      <c r="J5" s="12" t="s">
        <v>20</v>
      </c>
      <c r="K5" s="13">
        <v>92</v>
      </c>
    </row>
    <row r="6" spans="2:12" ht="21" customHeight="1">
      <c r="B6" s="305" t="s">
        <v>13</v>
      </c>
      <c r="C6" s="317" t="s">
        <v>130</v>
      </c>
      <c r="D6" s="318"/>
      <c r="E6" s="309" t="s">
        <v>184</v>
      </c>
      <c r="F6" s="294" t="s">
        <v>17</v>
      </c>
      <c r="G6" s="321" t="s">
        <v>131</v>
      </c>
      <c r="H6" s="322"/>
      <c r="I6" s="307" t="s">
        <v>22</v>
      </c>
      <c r="J6" s="309" t="s">
        <v>185</v>
      </c>
      <c r="K6" s="294" t="s">
        <v>17</v>
      </c>
    </row>
    <row r="7" spans="2:12" ht="21" customHeight="1">
      <c r="B7" s="313"/>
      <c r="C7" s="319"/>
      <c r="D7" s="320"/>
      <c r="E7" s="315"/>
      <c r="F7" s="316"/>
      <c r="G7" s="323"/>
      <c r="H7" s="324"/>
      <c r="I7" s="314"/>
      <c r="J7" s="315"/>
      <c r="K7" s="316"/>
    </row>
    <row r="8" spans="2:12" ht="24" thickBot="1">
      <c r="B8" s="306"/>
      <c r="C8" s="69" t="s">
        <v>42</v>
      </c>
      <c r="D8" s="70" t="s">
        <v>43</v>
      </c>
      <c r="E8" s="310"/>
      <c r="F8" s="295"/>
      <c r="G8" s="71" t="s">
        <v>42</v>
      </c>
      <c r="H8" s="72" t="s">
        <v>43</v>
      </c>
      <c r="I8" s="308"/>
      <c r="J8" s="310"/>
      <c r="K8" s="295"/>
    </row>
    <row r="9" spans="2:12" ht="23.25">
      <c r="B9" s="14" t="s">
        <v>0</v>
      </c>
      <c r="C9" s="158">
        <v>71</v>
      </c>
      <c r="D9" s="158">
        <v>33.28</v>
      </c>
      <c r="E9" s="158">
        <f>D9-C9</f>
        <v>-37.72</v>
      </c>
      <c r="F9" s="180">
        <f>E9/C9</f>
        <v>-0.53126760563380282</v>
      </c>
      <c r="G9" s="16">
        <f>C9/$K$4</f>
        <v>0.81609195402298851</v>
      </c>
      <c r="H9" s="16">
        <f>D9/$K$5</f>
        <v>0.36173913043478262</v>
      </c>
      <c r="I9" s="17">
        <f>C9*95/100</f>
        <v>67.45</v>
      </c>
      <c r="J9" s="139">
        <f>D9-I9</f>
        <v>-34.17</v>
      </c>
      <c r="K9" s="140">
        <f>J9/I9</f>
        <v>-0.50659747961452928</v>
      </c>
      <c r="L9" s="2"/>
    </row>
    <row r="10" spans="2:12" ht="23.25">
      <c r="B10" s="20" t="s">
        <v>1</v>
      </c>
      <c r="C10" s="159">
        <v>45</v>
      </c>
      <c r="D10" s="159">
        <v>27.21</v>
      </c>
      <c r="E10" s="218">
        <f t="shared" ref="E10:E21" si="0">D10-C10</f>
        <v>-17.79</v>
      </c>
      <c r="F10" s="181">
        <f t="shared" ref="F10:F21" si="1">E10/C10</f>
        <v>-0.39533333333333331</v>
      </c>
      <c r="G10" s="22">
        <f t="shared" ref="G10:G20" si="2">C10/$K$4</f>
        <v>0.51724137931034486</v>
      </c>
      <c r="H10" s="22">
        <f t="shared" ref="H10:H20" si="3">D10/$K$5</f>
        <v>0.29576086956521741</v>
      </c>
      <c r="I10" s="23">
        <f t="shared" ref="I10:I20" si="4">C10*95/100</f>
        <v>42.75</v>
      </c>
      <c r="J10" s="49">
        <f t="shared" ref="J10:J21" si="5">D10-I10</f>
        <v>-15.54</v>
      </c>
      <c r="K10" s="141">
        <f t="shared" ref="K10:K21" si="6">J10/I10</f>
        <v>-0.36350877192982456</v>
      </c>
      <c r="L10" s="5"/>
    </row>
    <row r="11" spans="2:12" ht="23.25">
      <c r="B11" s="20" t="s">
        <v>2</v>
      </c>
      <c r="C11" s="159">
        <v>45</v>
      </c>
      <c r="D11" s="159">
        <v>22.95</v>
      </c>
      <c r="E11" s="218">
        <f t="shared" si="0"/>
        <v>-22.05</v>
      </c>
      <c r="F11" s="181">
        <f t="shared" si="1"/>
        <v>-0.49</v>
      </c>
      <c r="G11" s="22">
        <f t="shared" si="2"/>
        <v>0.51724137931034486</v>
      </c>
      <c r="H11" s="22">
        <f t="shared" si="3"/>
        <v>0.24945652173913044</v>
      </c>
      <c r="I11" s="23">
        <f t="shared" si="4"/>
        <v>42.75</v>
      </c>
      <c r="J11" s="49">
        <f t="shared" si="5"/>
        <v>-19.8</v>
      </c>
      <c r="K11" s="141">
        <f t="shared" si="6"/>
        <v>-0.4631578947368421</v>
      </c>
      <c r="L11" s="5"/>
    </row>
    <row r="12" spans="2:12" ht="23.25">
      <c r="B12" s="20" t="s">
        <v>3</v>
      </c>
      <c r="C12" s="159">
        <v>57</v>
      </c>
      <c r="D12" s="159">
        <v>36.56</v>
      </c>
      <c r="E12" s="218">
        <f t="shared" si="0"/>
        <v>-20.439999999999998</v>
      </c>
      <c r="F12" s="181">
        <f t="shared" si="1"/>
        <v>-0.35859649122807014</v>
      </c>
      <c r="G12" s="22">
        <f t="shared" si="2"/>
        <v>0.65517241379310343</v>
      </c>
      <c r="H12" s="22">
        <f t="shared" si="3"/>
        <v>0.3973913043478261</v>
      </c>
      <c r="I12" s="23">
        <f t="shared" si="4"/>
        <v>54.15</v>
      </c>
      <c r="J12" s="49">
        <f t="shared" si="5"/>
        <v>-17.589999999999996</v>
      </c>
      <c r="K12" s="141">
        <f t="shared" si="6"/>
        <v>-0.32483841181902118</v>
      </c>
      <c r="L12" s="5"/>
    </row>
    <row r="13" spans="2:12" ht="23.25">
      <c r="B13" s="20" t="s">
        <v>4</v>
      </c>
      <c r="C13" s="159">
        <v>26</v>
      </c>
      <c r="D13" s="159">
        <v>38.200000000000003</v>
      </c>
      <c r="E13" s="220">
        <f t="shared" si="0"/>
        <v>12.200000000000003</v>
      </c>
      <c r="F13" s="206">
        <f t="shared" si="1"/>
        <v>0.46923076923076934</v>
      </c>
      <c r="G13" s="22">
        <f t="shared" si="2"/>
        <v>0.2988505747126437</v>
      </c>
      <c r="H13" s="22">
        <f t="shared" si="3"/>
        <v>0.41521739130434787</v>
      </c>
      <c r="I13" s="23">
        <f t="shared" si="4"/>
        <v>24.7</v>
      </c>
      <c r="J13" s="24">
        <f t="shared" si="5"/>
        <v>13.500000000000004</v>
      </c>
      <c r="K13" s="25">
        <f t="shared" si="6"/>
        <v>0.54655870445344146</v>
      </c>
      <c r="L13" s="5"/>
    </row>
    <row r="14" spans="2:12" ht="23.25">
      <c r="B14" s="20" t="s">
        <v>5</v>
      </c>
      <c r="C14" s="159">
        <v>118</v>
      </c>
      <c r="D14" s="159">
        <v>29.34</v>
      </c>
      <c r="E14" s="218">
        <f t="shared" si="0"/>
        <v>-88.66</v>
      </c>
      <c r="F14" s="181">
        <f t="shared" si="1"/>
        <v>-0.75135593220338981</v>
      </c>
      <c r="G14" s="22">
        <f t="shared" si="2"/>
        <v>1.3563218390804597</v>
      </c>
      <c r="H14" s="22">
        <f t="shared" si="3"/>
        <v>0.31891304347826088</v>
      </c>
      <c r="I14" s="23">
        <f t="shared" si="4"/>
        <v>112.1</v>
      </c>
      <c r="J14" s="49">
        <f t="shared" si="5"/>
        <v>-82.759999999999991</v>
      </c>
      <c r="K14" s="141">
        <f t="shared" si="6"/>
        <v>-0.73826940231935767</v>
      </c>
      <c r="L14" s="5"/>
    </row>
    <row r="15" spans="2:12" ht="23.25">
      <c r="B15" s="20" t="s">
        <v>6</v>
      </c>
      <c r="C15" s="159">
        <v>105.48</v>
      </c>
      <c r="D15" s="159">
        <v>28.2</v>
      </c>
      <c r="E15" s="218">
        <f t="shared" si="0"/>
        <v>-77.28</v>
      </c>
      <c r="F15" s="181">
        <f t="shared" si="1"/>
        <v>-0.73265073947667803</v>
      </c>
      <c r="G15" s="22">
        <f t="shared" si="2"/>
        <v>1.2124137931034482</v>
      </c>
      <c r="H15" s="22">
        <f t="shared" si="3"/>
        <v>0.30652173913043479</v>
      </c>
      <c r="I15" s="23">
        <f t="shared" si="4"/>
        <v>100.206</v>
      </c>
      <c r="J15" s="49">
        <f t="shared" si="5"/>
        <v>-72.006</v>
      </c>
      <c r="K15" s="141">
        <f t="shared" si="6"/>
        <v>-0.71857972576492424</v>
      </c>
      <c r="L15" s="5"/>
    </row>
    <row r="16" spans="2:12" ht="23.25">
      <c r="B16" s="20" t="s">
        <v>7</v>
      </c>
      <c r="C16" s="159">
        <v>31.15</v>
      </c>
      <c r="D16" s="159">
        <v>51.15</v>
      </c>
      <c r="E16" s="220">
        <f t="shared" si="0"/>
        <v>20</v>
      </c>
      <c r="F16" s="206">
        <f t="shared" si="1"/>
        <v>0.6420545746388443</v>
      </c>
      <c r="G16" s="22">
        <f t="shared" si="2"/>
        <v>0.35804597701149421</v>
      </c>
      <c r="H16" s="22">
        <f t="shared" si="3"/>
        <v>0.55597826086956526</v>
      </c>
      <c r="I16" s="23">
        <f t="shared" si="4"/>
        <v>29.592500000000001</v>
      </c>
      <c r="J16" s="24">
        <f t="shared" si="5"/>
        <v>21.557499999999997</v>
      </c>
      <c r="K16" s="25">
        <f t="shared" si="6"/>
        <v>0.72847849961983602</v>
      </c>
      <c r="L16" s="5"/>
    </row>
    <row r="17" spans="2:12" ht="23.25">
      <c r="B17" s="20" t="s">
        <v>8</v>
      </c>
      <c r="C17" s="159">
        <v>44.92</v>
      </c>
      <c r="D17" s="159">
        <v>48.85</v>
      </c>
      <c r="E17" s="220">
        <f t="shared" si="0"/>
        <v>3.9299999999999997</v>
      </c>
      <c r="F17" s="206">
        <f t="shared" si="1"/>
        <v>8.7488869100623326E-2</v>
      </c>
      <c r="G17" s="22">
        <f t="shared" si="2"/>
        <v>0.51632183908045981</v>
      </c>
      <c r="H17" s="22">
        <f t="shared" si="3"/>
        <v>0.53097826086956523</v>
      </c>
      <c r="I17" s="23">
        <f t="shared" si="4"/>
        <v>42.674000000000007</v>
      </c>
      <c r="J17" s="24">
        <f t="shared" si="5"/>
        <v>6.1759999999999948</v>
      </c>
      <c r="K17" s="25">
        <f t="shared" si="6"/>
        <v>0.14472512536907706</v>
      </c>
      <c r="L17" s="5"/>
    </row>
    <row r="18" spans="2:12" ht="23.25">
      <c r="B18" s="20" t="s">
        <v>9</v>
      </c>
      <c r="C18" s="159">
        <v>46.72</v>
      </c>
      <c r="D18" s="159">
        <v>48.52</v>
      </c>
      <c r="E18" s="220">
        <f t="shared" si="0"/>
        <v>1.8000000000000043</v>
      </c>
      <c r="F18" s="206">
        <f t="shared" si="1"/>
        <v>3.8527397260274064E-2</v>
      </c>
      <c r="G18" s="22">
        <f t="shared" si="2"/>
        <v>0.53701149425287353</v>
      </c>
      <c r="H18" s="22">
        <f t="shared" si="3"/>
        <v>0.52739130434782611</v>
      </c>
      <c r="I18" s="23">
        <f t="shared" si="4"/>
        <v>44.383999999999993</v>
      </c>
      <c r="J18" s="24">
        <f t="shared" si="5"/>
        <v>4.1360000000000099</v>
      </c>
      <c r="K18" s="25">
        <f t="shared" si="6"/>
        <v>9.318673395818336E-2</v>
      </c>
      <c r="L18" s="5"/>
    </row>
    <row r="19" spans="2:12" ht="23.25">
      <c r="B19" s="20" t="s">
        <v>10</v>
      </c>
      <c r="C19" s="159">
        <v>47.54</v>
      </c>
      <c r="D19" s="159">
        <v>51.31</v>
      </c>
      <c r="E19" s="220">
        <f t="shared" si="0"/>
        <v>3.7700000000000031</v>
      </c>
      <c r="F19" s="206">
        <f t="shared" si="1"/>
        <v>7.9301640723601241E-2</v>
      </c>
      <c r="G19" s="22">
        <f t="shared" si="2"/>
        <v>0.5464367816091954</v>
      </c>
      <c r="H19" s="22">
        <f t="shared" si="3"/>
        <v>0.55771739130434783</v>
      </c>
      <c r="I19" s="23">
        <f t="shared" si="4"/>
        <v>45.163000000000004</v>
      </c>
      <c r="J19" s="24">
        <f t="shared" si="5"/>
        <v>6.1469999999999985</v>
      </c>
      <c r="K19" s="25">
        <f t="shared" si="6"/>
        <v>0.13610699023536962</v>
      </c>
      <c r="L19" s="5"/>
    </row>
    <row r="20" spans="2:12" ht="24" thickBot="1">
      <c r="B20" s="28" t="s">
        <v>11</v>
      </c>
      <c r="C20" s="160">
        <v>49.51</v>
      </c>
      <c r="D20" s="161">
        <v>35.57</v>
      </c>
      <c r="E20" s="161">
        <f t="shared" si="0"/>
        <v>-13.939999999999998</v>
      </c>
      <c r="F20" s="182">
        <f t="shared" si="1"/>
        <v>-0.28155928095334271</v>
      </c>
      <c r="G20" s="31">
        <f t="shared" si="2"/>
        <v>0.5690804597701149</v>
      </c>
      <c r="H20" s="31">
        <f t="shared" si="3"/>
        <v>0.38663043478260872</v>
      </c>
      <c r="I20" s="32">
        <f t="shared" si="4"/>
        <v>47.034500000000001</v>
      </c>
      <c r="J20" s="142">
        <f t="shared" si="5"/>
        <v>-11.464500000000001</v>
      </c>
      <c r="K20" s="143">
        <f t="shared" si="6"/>
        <v>-0.24374661152983451</v>
      </c>
      <c r="L20" s="5"/>
    </row>
    <row r="21" spans="2:12" ht="23.25">
      <c r="B21" s="35" t="s">
        <v>24</v>
      </c>
      <c r="C21" s="36">
        <f>SUM(C9:C20)</f>
        <v>687.31999999999994</v>
      </c>
      <c r="D21" s="37">
        <f>SUM(D9:D20)</f>
        <v>451.14</v>
      </c>
      <c r="E21" s="201">
        <f t="shared" si="0"/>
        <v>-236.17999999999995</v>
      </c>
      <c r="F21" s="205">
        <f t="shared" si="1"/>
        <v>-0.34362451259966242</v>
      </c>
      <c r="G21" s="38">
        <f>SUM(G9:G20)</f>
        <v>7.9002298850574713</v>
      </c>
      <c r="H21" s="39">
        <f>SUM(H9:H20)</f>
        <v>4.9036956521739121</v>
      </c>
      <c r="I21" s="40">
        <f>SUM(I9:I20)</f>
        <v>652.95399999999995</v>
      </c>
      <c r="J21" s="162">
        <f t="shared" si="5"/>
        <v>-201.81399999999996</v>
      </c>
      <c r="K21" s="42">
        <f t="shared" si="6"/>
        <v>-0.30907843431543414</v>
      </c>
      <c r="L21" s="6"/>
    </row>
    <row r="22" spans="2:12" ht="24" thickBot="1">
      <c r="B22" s="43" t="s">
        <v>23</v>
      </c>
      <c r="C22" s="44">
        <f>C21/12</f>
        <v>57.276666666666664</v>
      </c>
      <c r="D22" s="45">
        <f t="shared" ref="D22:H22" si="7">D21/12</f>
        <v>37.594999999999999</v>
      </c>
      <c r="E22" s="325" t="s">
        <v>128</v>
      </c>
      <c r="F22" s="299"/>
      <c r="G22" s="46">
        <f t="shared" si="7"/>
        <v>0.65835249042145594</v>
      </c>
      <c r="H22" s="47">
        <f t="shared" si="7"/>
        <v>0.40864130434782603</v>
      </c>
      <c r="I22" s="48">
        <f>I21/12</f>
        <v>54.412833333333332</v>
      </c>
      <c r="J22" s="325" t="s">
        <v>128</v>
      </c>
      <c r="K22" s="299"/>
      <c r="L22" s="6"/>
    </row>
    <row r="23" spans="2:12">
      <c r="B23" s="55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2" s="11" customFormat="1" ht="23.25">
      <c r="B52" s="10" t="s">
        <v>21</v>
      </c>
    </row>
    <row r="53" spans="2:2" s="11" customFormat="1" ht="23.25">
      <c r="B53" s="11" t="s">
        <v>259</v>
      </c>
    </row>
    <row r="54" spans="2:2" s="11" customFormat="1" ht="23.25">
      <c r="B54" s="11" t="s">
        <v>234</v>
      </c>
    </row>
    <row r="55" spans="2:2" s="11" customFormat="1" ht="23.25">
      <c r="B55" s="11" t="s">
        <v>260</v>
      </c>
    </row>
    <row r="56" spans="2:2" s="11" customFormat="1" ht="23.25">
      <c r="B56" s="11" t="s">
        <v>261</v>
      </c>
    </row>
    <row r="57" spans="2:2" s="11" customFormat="1" ht="23.25">
      <c r="B57" s="11" t="s">
        <v>262</v>
      </c>
    </row>
    <row r="58" spans="2:2" s="11" customFormat="1" ht="23.25"/>
    <row r="59" spans="2:2" s="11" customFormat="1" ht="23.25">
      <c r="B59" s="10" t="s">
        <v>225</v>
      </c>
    </row>
    <row r="60" spans="2:2" s="11" customFormat="1" ht="23.25">
      <c r="B60" s="11" t="s">
        <v>235</v>
      </c>
    </row>
    <row r="61" spans="2:2" s="11" customFormat="1" ht="23.25">
      <c r="B61" s="11" t="s">
        <v>236</v>
      </c>
    </row>
    <row r="62" spans="2:2" s="11" customFormat="1" ht="23.25">
      <c r="B62" s="11" t="s">
        <v>237</v>
      </c>
    </row>
    <row r="63" spans="2:2" s="11" customFormat="1" ht="23.25"/>
    <row r="64" spans="2:2" s="11" customFormat="1" ht="23.25">
      <c r="B64" s="10" t="s">
        <v>30</v>
      </c>
    </row>
    <row r="65" spans="2:2" s="11" customFormat="1" ht="23.25">
      <c r="B65" s="11" t="s">
        <v>238</v>
      </c>
    </row>
    <row r="66" spans="2:2" s="11" customFormat="1" ht="23.25">
      <c r="B66" s="11" t="s">
        <v>239</v>
      </c>
    </row>
    <row r="67" spans="2:2" s="11" customFormat="1" ht="23.25">
      <c r="B67" s="11" t="s">
        <v>241</v>
      </c>
    </row>
    <row r="68" spans="2:2" s="11" customFormat="1" ht="23.25">
      <c r="B68" s="11" t="s">
        <v>240</v>
      </c>
    </row>
    <row r="69" spans="2:2" s="11" customFormat="1" ht="23.25">
      <c r="B69" s="11" t="s">
        <v>242</v>
      </c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EF2D-68CF-4EE6-B996-E46E9F66B0DD}">
  <dimension ref="B2:L71"/>
  <sheetViews>
    <sheetView topLeftCell="A11" zoomScale="85" zoomScaleNormal="85" workbookViewId="0">
      <selection activeCell="N39" sqref="N39"/>
    </sheetView>
  </sheetViews>
  <sheetFormatPr defaultColWidth="8.875" defaultRowHeight="21"/>
  <cols>
    <col min="1" max="1" width="8.875" style="1"/>
    <col min="2" max="2" width="12.75" style="1" customWidth="1"/>
    <col min="3" max="4" width="14.75" style="1" customWidth="1"/>
    <col min="5" max="5" width="20" style="1" customWidth="1"/>
    <col min="6" max="6" width="14.75" style="1" customWidth="1"/>
    <col min="7" max="8" width="17.875" style="1" customWidth="1"/>
    <col min="9" max="9" width="18.25" style="1" customWidth="1"/>
    <col min="10" max="10" width="24.625" style="1" customWidth="1"/>
    <col min="11" max="11" width="15.25" style="1" customWidth="1"/>
    <col min="12" max="12" width="9.875" style="1" customWidth="1"/>
    <col min="13" max="16384" width="8.875" style="1"/>
  </cols>
  <sheetData>
    <row r="2" spans="2:12" ht="26.25">
      <c r="B2" s="300" t="s">
        <v>132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2:12" ht="26.25">
      <c r="B3" s="300" t="s">
        <v>12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2:12" ht="23.25">
      <c r="J4" s="12" t="s">
        <v>19</v>
      </c>
      <c r="K4" s="13">
        <v>87</v>
      </c>
    </row>
    <row r="5" spans="2:12" ht="24" thickBot="1">
      <c r="J5" s="12" t="s">
        <v>20</v>
      </c>
      <c r="K5" s="13">
        <v>92</v>
      </c>
    </row>
    <row r="6" spans="2:12" ht="21" customHeight="1">
      <c r="B6" s="305" t="s">
        <v>13</v>
      </c>
      <c r="C6" s="317" t="s">
        <v>133</v>
      </c>
      <c r="D6" s="318"/>
      <c r="E6" s="309" t="s">
        <v>154</v>
      </c>
      <c r="F6" s="294" t="s">
        <v>17</v>
      </c>
      <c r="G6" s="321" t="s">
        <v>134</v>
      </c>
      <c r="H6" s="322"/>
      <c r="I6" s="307" t="s">
        <v>22</v>
      </c>
      <c r="J6" s="309" t="s">
        <v>155</v>
      </c>
      <c r="K6" s="294" t="s">
        <v>17</v>
      </c>
    </row>
    <row r="7" spans="2:12" ht="21" customHeight="1">
      <c r="B7" s="313"/>
      <c r="C7" s="319"/>
      <c r="D7" s="320"/>
      <c r="E7" s="315"/>
      <c r="F7" s="316"/>
      <c r="G7" s="323"/>
      <c r="H7" s="324"/>
      <c r="I7" s="314"/>
      <c r="J7" s="315"/>
      <c r="K7" s="316"/>
    </row>
    <row r="8" spans="2:12" ht="24" thickBot="1">
      <c r="B8" s="306"/>
      <c r="C8" s="69" t="s">
        <v>42</v>
      </c>
      <c r="D8" s="70" t="s">
        <v>43</v>
      </c>
      <c r="E8" s="310"/>
      <c r="F8" s="295"/>
      <c r="G8" s="71" t="s">
        <v>42</v>
      </c>
      <c r="H8" s="72" t="s">
        <v>43</v>
      </c>
      <c r="I8" s="308"/>
      <c r="J8" s="310"/>
      <c r="K8" s="295"/>
    </row>
    <row r="9" spans="2:12" ht="23.25">
      <c r="B9" s="14" t="s">
        <v>0</v>
      </c>
      <c r="C9" s="15">
        <v>999</v>
      </c>
      <c r="D9" s="15">
        <v>878</v>
      </c>
      <c r="E9" s="15">
        <f>D9-C9</f>
        <v>-121</v>
      </c>
      <c r="F9" s="164">
        <f>E9/C9</f>
        <v>-0.12112112112112113</v>
      </c>
      <c r="G9" s="16">
        <f>C9/$K$4</f>
        <v>11.482758620689655</v>
      </c>
      <c r="H9" s="16">
        <f>D9/$K$5</f>
        <v>9.5434782608695645</v>
      </c>
      <c r="I9" s="17">
        <f>C9*95/100</f>
        <v>949.05</v>
      </c>
      <c r="J9" s="139">
        <f>D9-I9</f>
        <v>-71.049999999999955</v>
      </c>
      <c r="K9" s="140">
        <f>J9/I9</f>
        <v>-7.4864338022232718E-2</v>
      </c>
      <c r="L9" s="2"/>
    </row>
    <row r="10" spans="2:12" ht="23.25">
      <c r="B10" s="20" t="s">
        <v>1</v>
      </c>
      <c r="C10" s="21">
        <v>953</v>
      </c>
      <c r="D10" s="21">
        <v>781</v>
      </c>
      <c r="E10" s="163">
        <f t="shared" ref="E10:E20" si="0">D10-C10</f>
        <v>-172</v>
      </c>
      <c r="F10" s="165">
        <f t="shared" ref="F10:F20" si="1">E10/C10</f>
        <v>-0.18048268625393493</v>
      </c>
      <c r="G10" s="22">
        <f t="shared" ref="G10:G20" si="2">C10/$K$4</f>
        <v>10.954022988505747</v>
      </c>
      <c r="H10" s="22">
        <f t="shared" ref="H10:H20" si="3">D10/$K$5</f>
        <v>8.4891304347826093</v>
      </c>
      <c r="I10" s="23">
        <f t="shared" ref="I10:I20" si="4">C10*95/100</f>
        <v>905.35</v>
      </c>
      <c r="J10" s="49">
        <f t="shared" ref="J10:J21" si="5">D10-I10</f>
        <v>-124.35000000000002</v>
      </c>
      <c r="K10" s="141">
        <f t="shared" ref="K10:K21" si="6">J10/I10</f>
        <v>-0.13735019605677365</v>
      </c>
      <c r="L10" s="5"/>
    </row>
    <row r="11" spans="2:12" ht="23.25">
      <c r="B11" s="20" t="s">
        <v>2</v>
      </c>
      <c r="C11" s="21">
        <v>906</v>
      </c>
      <c r="D11" s="21">
        <v>845</v>
      </c>
      <c r="E11" s="163">
        <f t="shared" si="0"/>
        <v>-61</v>
      </c>
      <c r="F11" s="165">
        <f t="shared" si="1"/>
        <v>-6.7328918322295803E-2</v>
      </c>
      <c r="G11" s="22">
        <f t="shared" si="2"/>
        <v>10.413793103448276</v>
      </c>
      <c r="H11" s="22">
        <f t="shared" si="3"/>
        <v>9.1847826086956523</v>
      </c>
      <c r="I11" s="23">
        <f t="shared" si="4"/>
        <v>860.7</v>
      </c>
      <c r="J11" s="49">
        <f t="shared" si="5"/>
        <v>-15.700000000000045</v>
      </c>
      <c r="K11" s="141">
        <f t="shared" si="6"/>
        <v>-1.824096665504827E-2</v>
      </c>
      <c r="L11" s="5"/>
    </row>
    <row r="12" spans="2:12" ht="23.25">
      <c r="B12" s="20" t="s">
        <v>3</v>
      </c>
      <c r="C12" s="21">
        <v>631</v>
      </c>
      <c r="D12" s="21">
        <v>738</v>
      </c>
      <c r="E12" s="167">
        <f t="shared" si="0"/>
        <v>107</v>
      </c>
      <c r="F12" s="168">
        <f t="shared" si="1"/>
        <v>0.16957210776545167</v>
      </c>
      <c r="G12" s="22">
        <f t="shared" si="2"/>
        <v>7.2528735632183912</v>
      </c>
      <c r="H12" s="22">
        <f t="shared" si="3"/>
        <v>8.0217391304347831</v>
      </c>
      <c r="I12" s="23">
        <f t="shared" si="4"/>
        <v>599.45000000000005</v>
      </c>
      <c r="J12" s="24">
        <f t="shared" si="5"/>
        <v>138.54999999999995</v>
      </c>
      <c r="K12" s="25">
        <f t="shared" si="6"/>
        <v>0.23112853448994902</v>
      </c>
      <c r="L12" s="5"/>
    </row>
    <row r="13" spans="2:12" ht="23.25">
      <c r="B13" s="20" t="s">
        <v>4</v>
      </c>
      <c r="C13" s="21">
        <v>677</v>
      </c>
      <c r="D13" s="21">
        <v>849</v>
      </c>
      <c r="E13" s="167">
        <f t="shared" si="0"/>
        <v>172</v>
      </c>
      <c r="F13" s="168">
        <f t="shared" si="1"/>
        <v>0.25406203840472674</v>
      </c>
      <c r="G13" s="22">
        <f t="shared" si="2"/>
        <v>7.7816091954022992</v>
      </c>
      <c r="H13" s="22">
        <f t="shared" si="3"/>
        <v>9.2282608695652169</v>
      </c>
      <c r="I13" s="23">
        <f t="shared" si="4"/>
        <v>643.15</v>
      </c>
      <c r="J13" s="24">
        <f t="shared" si="5"/>
        <v>205.85000000000002</v>
      </c>
      <c r="K13" s="25">
        <f t="shared" si="6"/>
        <v>0.32006530358392293</v>
      </c>
      <c r="L13" s="5"/>
    </row>
    <row r="14" spans="2:12" ht="23.25">
      <c r="B14" s="20" t="s">
        <v>5</v>
      </c>
      <c r="C14" s="21">
        <v>874</v>
      </c>
      <c r="D14" s="21">
        <v>792</v>
      </c>
      <c r="E14" s="163">
        <f t="shared" si="0"/>
        <v>-82</v>
      </c>
      <c r="F14" s="165">
        <f t="shared" si="1"/>
        <v>-9.3821510297482841E-2</v>
      </c>
      <c r="G14" s="22">
        <f t="shared" si="2"/>
        <v>10.045977011494253</v>
      </c>
      <c r="H14" s="22">
        <f t="shared" si="3"/>
        <v>8.6086956521739122</v>
      </c>
      <c r="I14" s="23">
        <f t="shared" si="4"/>
        <v>830.3</v>
      </c>
      <c r="J14" s="49">
        <f t="shared" si="5"/>
        <v>-38.299999999999955</v>
      </c>
      <c r="K14" s="141">
        <f t="shared" si="6"/>
        <v>-4.6127905576297673E-2</v>
      </c>
      <c r="L14" s="5"/>
    </row>
    <row r="15" spans="2:12" ht="23.25">
      <c r="B15" s="20" t="s">
        <v>6</v>
      </c>
      <c r="C15" s="21">
        <v>743</v>
      </c>
      <c r="D15" s="21">
        <v>866</v>
      </c>
      <c r="E15" s="167">
        <f t="shared" si="0"/>
        <v>123</v>
      </c>
      <c r="F15" s="168">
        <f t="shared" si="1"/>
        <v>0.16554508748317631</v>
      </c>
      <c r="G15" s="22">
        <f t="shared" si="2"/>
        <v>8.5402298850574709</v>
      </c>
      <c r="H15" s="22">
        <f t="shared" si="3"/>
        <v>9.4130434782608692</v>
      </c>
      <c r="I15" s="23">
        <f t="shared" si="4"/>
        <v>705.85</v>
      </c>
      <c r="J15" s="24">
        <f t="shared" si="5"/>
        <v>160.14999999999998</v>
      </c>
      <c r="K15" s="25">
        <f t="shared" si="6"/>
        <v>0.2268895657717645</v>
      </c>
      <c r="L15" s="5"/>
    </row>
    <row r="16" spans="2:12" ht="23.25">
      <c r="B16" s="20" t="s">
        <v>7</v>
      </c>
      <c r="C16" s="21">
        <v>821</v>
      </c>
      <c r="D16" s="21">
        <v>803</v>
      </c>
      <c r="E16" s="163">
        <f t="shared" si="0"/>
        <v>-18</v>
      </c>
      <c r="F16" s="165">
        <f t="shared" si="1"/>
        <v>-2.192448233861145E-2</v>
      </c>
      <c r="G16" s="22">
        <f t="shared" si="2"/>
        <v>9.4367816091954015</v>
      </c>
      <c r="H16" s="22">
        <f t="shared" si="3"/>
        <v>8.7282608695652169</v>
      </c>
      <c r="I16" s="23">
        <f t="shared" si="4"/>
        <v>779.95</v>
      </c>
      <c r="J16" s="24">
        <f t="shared" si="5"/>
        <v>23.049999999999955</v>
      </c>
      <c r="K16" s="25">
        <f t="shared" si="6"/>
        <v>2.9553176485672097E-2</v>
      </c>
      <c r="L16" s="5"/>
    </row>
    <row r="17" spans="2:12" ht="23.25">
      <c r="B17" s="20" t="s">
        <v>8</v>
      </c>
      <c r="C17" s="21">
        <v>882</v>
      </c>
      <c r="D17" s="21">
        <v>905</v>
      </c>
      <c r="E17" s="167">
        <f t="shared" si="0"/>
        <v>23</v>
      </c>
      <c r="F17" s="168">
        <f t="shared" si="1"/>
        <v>2.6077097505668934E-2</v>
      </c>
      <c r="G17" s="22">
        <f t="shared" si="2"/>
        <v>10.137931034482758</v>
      </c>
      <c r="H17" s="22">
        <f t="shared" si="3"/>
        <v>9.8369565217391308</v>
      </c>
      <c r="I17" s="23">
        <f t="shared" si="4"/>
        <v>837.9</v>
      </c>
      <c r="J17" s="24">
        <f t="shared" si="5"/>
        <v>67.100000000000023</v>
      </c>
      <c r="K17" s="25">
        <f t="shared" si="6"/>
        <v>8.0081155269125223E-2</v>
      </c>
      <c r="L17" s="5"/>
    </row>
    <row r="18" spans="2:12" ht="23.25">
      <c r="B18" s="20" t="s">
        <v>9</v>
      </c>
      <c r="C18" s="21">
        <v>794</v>
      </c>
      <c r="D18" s="21">
        <v>774</v>
      </c>
      <c r="E18" s="163">
        <f t="shared" si="0"/>
        <v>-20</v>
      </c>
      <c r="F18" s="165">
        <f t="shared" si="1"/>
        <v>-2.5188916876574308E-2</v>
      </c>
      <c r="G18" s="22">
        <f t="shared" si="2"/>
        <v>9.1264367816091951</v>
      </c>
      <c r="H18" s="22">
        <f t="shared" si="3"/>
        <v>8.4130434782608692</v>
      </c>
      <c r="I18" s="23">
        <f t="shared" si="4"/>
        <v>754.3</v>
      </c>
      <c r="J18" s="24">
        <f t="shared" si="5"/>
        <v>19.700000000000045</v>
      </c>
      <c r="K18" s="25">
        <f t="shared" si="6"/>
        <v>2.6116929603606055E-2</v>
      </c>
      <c r="L18" s="5"/>
    </row>
    <row r="19" spans="2:12" ht="23.25">
      <c r="B19" s="20" t="s">
        <v>10</v>
      </c>
      <c r="C19" s="21">
        <v>926</v>
      </c>
      <c r="D19" s="21">
        <v>897</v>
      </c>
      <c r="E19" s="163">
        <f t="shared" si="0"/>
        <v>-29</v>
      </c>
      <c r="F19" s="165">
        <f t="shared" si="1"/>
        <v>-3.1317494600431962E-2</v>
      </c>
      <c r="G19" s="22">
        <f t="shared" si="2"/>
        <v>10.64367816091954</v>
      </c>
      <c r="H19" s="22">
        <f t="shared" si="3"/>
        <v>9.75</v>
      </c>
      <c r="I19" s="23">
        <f t="shared" si="4"/>
        <v>879.7</v>
      </c>
      <c r="J19" s="24">
        <f t="shared" si="5"/>
        <v>17.299999999999955</v>
      </c>
      <c r="K19" s="25">
        <f t="shared" si="6"/>
        <v>1.9665795157439984E-2</v>
      </c>
      <c r="L19" s="5"/>
    </row>
    <row r="20" spans="2:12" ht="24" thickBot="1">
      <c r="B20" s="28" t="s">
        <v>11</v>
      </c>
      <c r="C20" s="29">
        <v>963</v>
      </c>
      <c r="D20" s="30">
        <v>922</v>
      </c>
      <c r="E20" s="30">
        <f t="shared" si="0"/>
        <v>-41</v>
      </c>
      <c r="F20" s="166">
        <f t="shared" si="1"/>
        <v>-4.2575285565939772E-2</v>
      </c>
      <c r="G20" s="31">
        <f t="shared" si="2"/>
        <v>11.068965517241379</v>
      </c>
      <c r="H20" s="31">
        <f t="shared" si="3"/>
        <v>10.021739130434783</v>
      </c>
      <c r="I20" s="32">
        <f t="shared" si="4"/>
        <v>914.85</v>
      </c>
      <c r="J20" s="33">
        <f t="shared" si="5"/>
        <v>7.1499999999999773</v>
      </c>
      <c r="K20" s="34">
        <f t="shared" si="6"/>
        <v>7.8154888779581096E-3</v>
      </c>
      <c r="L20" s="5"/>
    </row>
    <row r="21" spans="2:12" ht="24" thickBot="1">
      <c r="B21" s="35" t="s">
        <v>24</v>
      </c>
      <c r="C21" s="36">
        <f>SUM(C9:C20)</f>
        <v>10169</v>
      </c>
      <c r="D21" s="37">
        <f>SUM(D9:D20)</f>
        <v>10050</v>
      </c>
      <c r="E21" s="169">
        <f t="shared" ref="E21" si="7">D21-C21</f>
        <v>-119</v>
      </c>
      <c r="F21" s="170">
        <f t="shared" ref="F21" si="8">E21/C21</f>
        <v>-1.1702232274559937E-2</v>
      </c>
      <c r="G21" s="38">
        <f>SUM(G9:G20)</f>
        <v>116.88505747126437</v>
      </c>
      <c r="H21" s="39">
        <f>SUM(H9:H20)</f>
        <v>109.23913043478261</v>
      </c>
      <c r="I21" s="40">
        <f>SUM(I9:I20)</f>
        <v>9660.5500000000011</v>
      </c>
      <c r="J21" s="162">
        <f t="shared" si="5"/>
        <v>389.44999999999891</v>
      </c>
      <c r="K21" s="42">
        <f t="shared" si="6"/>
        <v>4.031343971098942E-2</v>
      </c>
      <c r="L21" s="6"/>
    </row>
    <row r="22" spans="2:12" ht="24" thickBot="1">
      <c r="B22" s="43" t="s">
        <v>23</v>
      </c>
      <c r="C22" s="44">
        <f>C21/12</f>
        <v>847.41666666666663</v>
      </c>
      <c r="D22" s="45">
        <f t="shared" ref="D22:H22" si="9">D21/12</f>
        <v>837.5</v>
      </c>
      <c r="E22" s="325" t="s">
        <v>128</v>
      </c>
      <c r="F22" s="299"/>
      <c r="G22" s="46">
        <f t="shared" si="9"/>
        <v>9.7404214559386979</v>
      </c>
      <c r="H22" s="47">
        <f t="shared" si="9"/>
        <v>9.1032608695652169</v>
      </c>
      <c r="I22" s="48">
        <f>I21/12</f>
        <v>805.04583333333346</v>
      </c>
      <c r="J22" s="298" t="s">
        <v>41</v>
      </c>
      <c r="K22" s="299"/>
      <c r="L22" s="6"/>
    </row>
    <row r="23" spans="2:12">
      <c r="B23" s="55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6" ht="23.25">
      <c r="B52" s="10" t="s">
        <v>21</v>
      </c>
      <c r="C52" s="11"/>
      <c r="D52" s="11"/>
      <c r="E52" s="11"/>
      <c r="F52" s="11"/>
    </row>
    <row r="53" spans="2:6" s="11" customFormat="1" ht="23.25">
      <c r="B53" s="11" t="s">
        <v>156</v>
      </c>
    </row>
    <row r="54" spans="2:6" s="11" customFormat="1" ht="23.25">
      <c r="B54" s="11" t="s">
        <v>157</v>
      </c>
    </row>
    <row r="55" spans="2:6" s="11" customFormat="1" ht="23.25">
      <c r="B55" s="11" t="s">
        <v>158</v>
      </c>
    </row>
    <row r="56" spans="2:6" s="11" customFormat="1" ht="23.25">
      <c r="B56" s="11" t="s">
        <v>159</v>
      </c>
    </row>
    <row r="57" spans="2:6" s="11" customFormat="1" ht="23.25">
      <c r="B57" s="11" t="s">
        <v>161</v>
      </c>
    </row>
    <row r="58" spans="2:6" s="11" customFormat="1" ht="23.25">
      <c r="B58" s="11" t="s">
        <v>160</v>
      </c>
    </row>
    <row r="59" spans="2:6" s="11" customFormat="1" ht="23.25">
      <c r="B59" s="11" t="s">
        <v>263</v>
      </c>
    </row>
    <row r="60" spans="2:6" s="11" customFormat="1" ht="23.25">
      <c r="B60" s="11" t="s">
        <v>162</v>
      </c>
    </row>
    <row r="61" spans="2:6" s="11" customFormat="1" ht="23.25"/>
    <row r="62" spans="2:6" s="11" customFormat="1" ht="23.25">
      <c r="B62" s="10" t="s">
        <v>27</v>
      </c>
    </row>
    <row r="63" spans="2:6" s="11" customFormat="1" ht="23.25">
      <c r="B63" s="11" t="s">
        <v>167</v>
      </c>
    </row>
    <row r="64" spans="2:6" s="11" customFormat="1" ht="23.25">
      <c r="B64" s="11" t="s">
        <v>168</v>
      </c>
    </row>
    <row r="65" spans="2:2" s="11" customFormat="1" ht="23.25">
      <c r="B65" s="11" t="s">
        <v>264</v>
      </c>
    </row>
    <row r="66" spans="2:2" s="11" customFormat="1" ht="23.25"/>
    <row r="67" spans="2:2" s="11" customFormat="1" ht="23.25">
      <c r="B67" s="10" t="s">
        <v>30</v>
      </c>
    </row>
    <row r="68" spans="2:2" s="11" customFormat="1" ht="23.25">
      <c r="B68" s="11" t="s">
        <v>163</v>
      </c>
    </row>
    <row r="69" spans="2:2" s="11" customFormat="1" ht="23.25">
      <c r="B69" s="11" t="s">
        <v>164</v>
      </c>
    </row>
    <row r="70" spans="2:2" s="11" customFormat="1" ht="23.25">
      <c r="B70" s="11" t="s">
        <v>165</v>
      </c>
    </row>
    <row r="71" spans="2:2" s="11" customFormat="1" ht="23.25">
      <c r="B71" s="11" t="s">
        <v>166</v>
      </c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484B-B7D1-4AD4-892F-5ED0816627B1}">
  <dimension ref="B2:L70"/>
  <sheetViews>
    <sheetView topLeftCell="A14" zoomScale="70" zoomScaleNormal="70" workbookViewId="0">
      <selection activeCell="S37" sqref="S37"/>
    </sheetView>
  </sheetViews>
  <sheetFormatPr defaultColWidth="8.875" defaultRowHeight="21"/>
  <cols>
    <col min="1" max="1" width="8.875" style="1"/>
    <col min="2" max="2" width="12.75" style="1" customWidth="1"/>
    <col min="3" max="4" width="14.75" style="1" customWidth="1"/>
    <col min="5" max="5" width="20.125" style="1" customWidth="1"/>
    <col min="6" max="6" width="12.875" style="1" customWidth="1"/>
    <col min="7" max="8" width="22.875" style="1" customWidth="1"/>
    <col min="9" max="9" width="18.25" style="1" customWidth="1"/>
    <col min="10" max="10" width="26.5" style="1" customWidth="1"/>
    <col min="11" max="11" width="12.5" style="1" customWidth="1"/>
    <col min="12" max="12" width="9.875" style="1" customWidth="1"/>
    <col min="13" max="16384" width="8.875" style="1"/>
  </cols>
  <sheetData>
    <row r="2" spans="2:12" ht="26.25">
      <c r="B2" s="300" t="s">
        <v>135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2:12" ht="26.25">
      <c r="B3" s="300" t="s">
        <v>12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2:12" ht="23.25">
      <c r="J4" s="12" t="s">
        <v>19</v>
      </c>
      <c r="K4" s="13">
        <v>87</v>
      </c>
    </row>
    <row r="5" spans="2:12" ht="24" thickBot="1">
      <c r="J5" s="12" t="s">
        <v>20</v>
      </c>
      <c r="K5" s="13">
        <v>92</v>
      </c>
    </row>
    <row r="6" spans="2:12" ht="21" customHeight="1">
      <c r="B6" s="305" t="s">
        <v>13</v>
      </c>
      <c r="C6" s="317" t="s">
        <v>136</v>
      </c>
      <c r="D6" s="318"/>
      <c r="E6" s="309" t="s">
        <v>186</v>
      </c>
      <c r="F6" s="294" t="s">
        <v>17</v>
      </c>
      <c r="G6" s="321" t="s">
        <v>137</v>
      </c>
      <c r="H6" s="322"/>
      <c r="I6" s="307" t="s">
        <v>22</v>
      </c>
      <c r="J6" s="309" t="s">
        <v>187</v>
      </c>
      <c r="K6" s="294" t="s">
        <v>17</v>
      </c>
    </row>
    <row r="7" spans="2:12" ht="21" customHeight="1">
      <c r="B7" s="313"/>
      <c r="C7" s="319"/>
      <c r="D7" s="320"/>
      <c r="E7" s="315"/>
      <c r="F7" s="316"/>
      <c r="G7" s="323"/>
      <c r="H7" s="324"/>
      <c r="I7" s="314"/>
      <c r="J7" s="315"/>
      <c r="K7" s="316"/>
    </row>
    <row r="8" spans="2:12" ht="24" thickBot="1">
      <c r="B8" s="306"/>
      <c r="C8" s="69" t="s">
        <v>42</v>
      </c>
      <c r="D8" s="70" t="s">
        <v>43</v>
      </c>
      <c r="E8" s="310"/>
      <c r="F8" s="295"/>
      <c r="G8" s="71" t="s">
        <v>42</v>
      </c>
      <c r="H8" s="72" t="s">
        <v>43</v>
      </c>
      <c r="I8" s="308"/>
      <c r="J8" s="310"/>
      <c r="K8" s="295"/>
    </row>
    <row r="9" spans="2:12" ht="23.25">
      <c r="B9" s="14" t="s">
        <v>0</v>
      </c>
      <c r="C9" s="15">
        <v>636</v>
      </c>
      <c r="D9" s="15">
        <v>684</v>
      </c>
      <c r="E9" s="15">
        <f>D9-C9</f>
        <v>48</v>
      </c>
      <c r="F9" s="180">
        <f>E9/C9</f>
        <v>7.5471698113207544E-2</v>
      </c>
      <c r="G9" s="16">
        <f>C9/$K$4</f>
        <v>7.3103448275862073</v>
      </c>
      <c r="H9" s="16">
        <f>D9/$K$5</f>
        <v>7.4347826086956523</v>
      </c>
      <c r="I9" s="17">
        <f>C9*95/100</f>
        <v>604.20000000000005</v>
      </c>
      <c r="J9" s="226">
        <f>D9-I9</f>
        <v>79.799999999999955</v>
      </c>
      <c r="K9" s="228">
        <f>J9/I9</f>
        <v>0.13207547169811312</v>
      </c>
      <c r="L9" s="2"/>
    </row>
    <row r="10" spans="2:12" ht="23.25">
      <c r="B10" s="20" t="s">
        <v>1</v>
      </c>
      <c r="C10" s="21">
        <v>658</v>
      </c>
      <c r="D10" s="21">
        <v>716</v>
      </c>
      <c r="E10" s="163">
        <f t="shared" ref="E10:E21" si="0">D10-C10</f>
        <v>58</v>
      </c>
      <c r="F10" s="181">
        <f t="shared" ref="F10:F21" si="1">E10/C10</f>
        <v>8.8145896656534953E-2</v>
      </c>
      <c r="G10" s="22">
        <f t="shared" ref="G10:G20" si="2">C10/$K$4</f>
        <v>7.5632183908045976</v>
      </c>
      <c r="H10" s="22">
        <f t="shared" ref="H10:H20" si="3">D10/$K$5</f>
        <v>7.7826086956521738</v>
      </c>
      <c r="I10" s="23">
        <f t="shared" ref="I10:I20" si="4">C10*95/100</f>
        <v>625.1</v>
      </c>
      <c r="J10" s="216">
        <f t="shared" ref="J10:J21" si="5">D10-I10</f>
        <v>90.899999999999977</v>
      </c>
      <c r="K10" s="229">
        <f t="shared" ref="K10:K21" si="6">J10/I10</f>
        <v>0.14541673332266833</v>
      </c>
      <c r="L10" s="5"/>
    </row>
    <row r="11" spans="2:12" ht="23.25">
      <c r="B11" s="20" t="s">
        <v>2</v>
      </c>
      <c r="C11" s="21">
        <v>1023</v>
      </c>
      <c r="D11" s="21">
        <v>873</v>
      </c>
      <c r="E11" s="163">
        <f t="shared" si="0"/>
        <v>-150</v>
      </c>
      <c r="F11" s="181">
        <f t="shared" si="1"/>
        <v>-0.1466275659824047</v>
      </c>
      <c r="G11" s="22">
        <f t="shared" si="2"/>
        <v>11.758620689655173</v>
      </c>
      <c r="H11" s="22">
        <f t="shared" si="3"/>
        <v>9.4891304347826093</v>
      </c>
      <c r="I11" s="23">
        <f t="shared" si="4"/>
        <v>971.85</v>
      </c>
      <c r="J11" s="215">
        <f t="shared" si="5"/>
        <v>-98.850000000000023</v>
      </c>
      <c r="K11" s="230">
        <f t="shared" si="6"/>
        <v>-0.1017132273498997</v>
      </c>
      <c r="L11" s="5"/>
    </row>
    <row r="12" spans="2:12" ht="23.25">
      <c r="B12" s="20" t="s">
        <v>3</v>
      </c>
      <c r="C12" s="21">
        <v>755</v>
      </c>
      <c r="D12" s="21">
        <v>832</v>
      </c>
      <c r="E12" s="163">
        <f t="shared" si="0"/>
        <v>77</v>
      </c>
      <c r="F12" s="181">
        <f t="shared" si="1"/>
        <v>0.10198675496688742</v>
      </c>
      <c r="G12" s="22">
        <f t="shared" si="2"/>
        <v>8.6781609195402307</v>
      </c>
      <c r="H12" s="22">
        <f t="shared" si="3"/>
        <v>9.0434782608695645</v>
      </c>
      <c r="I12" s="23">
        <f t="shared" si="4"/>
        <v>717.25</v>
      </c>
      <c r="J12" s="216">
        <f t="shared" si="5"/>
        <v>114.75</v>
      </c>
      <c r="K12" s="229">
        <f t="shared" si="6"/>
        <v>0.15998605785988149</v>
      </c>
      <c r="L12" s="5"/>
    </row>
    <row r="13" spans="2:12" ht="23.25">
      <c r="B13" s="20" t="s">
        <v>4</v>
      </c>
      <c r="C13" s="21">
        <v>1049</v>
      </c>
      <c r="D13" s="21">
        <v>774</v>
      </c>
      <c r="E13" s="163">
        <f t="shared" si="0"/>
        <v>-275</v>
      </c>
      <c r="F13" s="181">
        <f t="shared" si="1"/>
        <v>-0.26215443279313633</v>
      </c>
      <c r="G13" s="22">
        <f t="shared" si="2"/>
        <v>12.057471264367816</v>
      </c>
      <c r="H13" s="22">
        <f t="shared" si="3"/>
        <v>8.4130434782608692</v>
      </c>
      <c r="I13" s="23">
        <f t="shared" si="4"/>
        <v>996.55</v>
      </c>
      <c r="J13" s="215">
        <f t="shared" si="5"/>
        <v>-222.54999999999995</v>
      </c>
      <c r="K13" s="230">
        <f t="shared" si="6"/>
        <v>-0.22332045557172242</v>
      </c>
      <c r="L13" s="5"/>
    </row>
    <row r="14" spans="2:12" ht="23.25">
      <c r="B14" s="20" t="s">
        <v>5</v>
      </c>
      <c r="C14" s="21">
        <v>1176</v>
      </c>
      <c r="D14" s="21">
        <v>692</v>
      </c>
      <c r="E14" s="163">
        <f t="shared" si="0"/>
        <v>-484</v>
      </c>
      <c r="F14" s="181">
        <f t="shared" si="1"/>
        <v>-0.41156462585034015</v>
      </c>
      <c r="G14" s="22">
        <f t="shared" si="2"/>
        <v>13.517241379310345</v>
      </c>
      <c r="H14" s="22">
        <f t="shared" si="3"/>
        <v>7.5217391304347823</v>
      </c>
      <c r="I14" s="23">
        <f t="shared" si="4"/>
        <v>1117.2</v>
      </c>
      <c r="J14" s="215">
        <f t="shared" si="5"/>
        <v>-425.20000000000005</v>
      </c>
      <c r="K14" s="230">
        <f t="shared" si="6"/>
        <v>-0.38059434300035805</v>
      </c>
      <c r="L14" s="5"/>
    </row>
    <row r="15" spans="2:12" ht="23.25">
      <c r="B15" s="20" t="s">
        <v>6</v>
      </c>
      <c r="C15" s="21">
        <v>809</v>
      </c>
      <c r="D15" s="21">
        <v>766</v>
      </c>
      <c r="E15" s="163">
        <f t="shared" si="0"/>
        <v>-43</v>
      </c>
      <c r="F15" s="181">
        <f t="shared" si="1"/>
        <v>-5.3152039555006178E-2</v>
      </c>
      <c r="G15" s="22">
        <f t="shared" si="2"/>
        <v>9.2988505747126435</v>
      </c>
      <c r="H15" s="22">
        <f t="shared" si="3"/>
        <v>8.3260869565217384</v>
      </c>
      <c r="I15" s="23">
        <f t="shared" si="4"/>
        <v>768.55</v>
      </c>
      <c r="J15" s="215">
        <f t="shared" si="5"/>
        <v>-2.5499999999999545</v>
      </c>
      <c r="K15" s="230">
        <f t="shared" si="6"/>
        <v>-3.3179363736906575E-3</v>
      </c>
      <c r="L15" s="5"/>
    </row>
    <row r="16" spans="2:12" ht="23.25">
      <c r="B16" s="20" t="s">
        <v>7</v>
      </c>
      <c r="C16" s="21">
        <v>756</v>
      </c>
      <c r="D16" s="21">
        <v>811</v>
      </c>
      <c r="E16" s="163">
        <f t="shared" si="0"/>
        <v>55</v>
      </c>
      <c r="F16" s="181">
        <f t="shared" si="1"/>
        <v>7.2751322751322747E-2</v>
      </c>
      <c r="G16" s="22">
        <f t="shared" si="2"/>
        <v>8.6896551724137936</v>
      </c>
      <c r="H16" s="22">
        <f t="shared" si="3"/>
        <v>8.8152173913043477</v>
      </c>
      <c r="I16" s="23">
        <f t="shared" si="4"/>
        <v>718.2</v>
      </c>
      <c r="J16" s="216">
        <f t="shared" si="5"/>
        <v>92.799999999999955</v>
      </c>
      <c r="K16" s="229">
        <f t="shared" si="6"/>
        <v>0.12921191868560283</v>
      </c>
      <c r="L16" s="5"/>
    </row>
    <row r="17" spans="2:12" ht="23.25">
      <c r="B17" s="20" t="s">
        <v>8</v>
      </c>
      <c r="C17" s="21">
        <v>688</v>
      </c>
      <c r="D17" s="21">
        <v>730</v>
      </c>
      <c r="E17" s="163">
        <f t="shared" si="0"/>
        <v>42</v>
      </c>
      <c r="F17" s="181">
        <f t="shared" si="1"/>
        <v>6.1046511627906974E-2</v>
      </c>
      <c r="G17" s="22">
        <f t="shared" si="2"/>
        <v>7.9080459770114944</v>
      </c>
      <c r="H17" s="22">
        <f t="shared" si="3"/>
        <v>7.9347826086956523</v>
      </c>
      <c r="I17" s="23">
        <f t="shared" si="4"/>
        <v>653.6</v>
      </c>
      <c r="J17" s="216">
        <f t="shared" si="5"/>
        <v>76.399999999999977</v>
      </c>
      <c r="K17" s="229">
        <f t="shared" si="6"/>
        <v>0.11689106487148099</v>
      </c>
      <c r="L17" s="5"/>
    </row>
    <row r="18" spans="2:12" ht="23.25">
      <c r="B18" s="20" t="s">
        <v>9</v>
      </c>
      <c r="C18" s="21">
        <v>815</v>
      </c>
      <c r="D18" s="21">
        <v>827</v>
      </c>
      <c r="E18" s="163">
        <f t="shared" si="0"/>
        <v>12</v>
      </c>
      <c r="F18" s="181">
        <f t="shared" si="1"/>
        <v>1.4723926380368098E-2</v>
      </c>
      <c r="G18" s="22">
        <f t="shared" si="2"/>
        <v>9.3678160919540225</v>
      </c>
      <c r="H18" s="22">
        <f t="shared" si="3"/>
        <v>8.9891304347826093</v>
      </c>
      <c r="I18" s="23">
        <f t="shared" si="4"/>
        <v>774.25</v>
      </c>
      <c r="J18" s="216">
        <f t="shared" si="5"/>
        <v>52.75</v>
      </c>
      <c r="K18" s="229">
        <f t="shared" si="6"/>
        <v>6.8130448821440107E-2</v>
      </c>
      <c r="L18" s="5"/>
    </row>
    <row r="19" spans="2:12" ht="23.25">
      <c r="B19" s="20" t="s">
        <v>10</v>
      </c>
      <c r="C19" s="21">
        <v>746</v>
      </c>
      <c r="D19" s="21">
        <v>669</v>
      </c>
      <c r="E19" s="163">
        <f t="shared" si="0"/>
        <v>-77</v>
      </c>
      <c r="F19" s="181">
        <f t="shared" si="1"/>
        <v>-0.1032171581769437</v>
      </c>
      <c r="G19" s="22">
        <f t="shared" si="2"/>
        <v>8.5747126436781613</v>
      </c>
      <c r="H19" s="22">
        <f t="shared" si="3"/>
        <v>7.2717391304347823</v>
      </c>
      <c r="I19" s="23">
        <f t="shared" si="4"/>
        <v>708.7</v>
      </c>
      <c r="J19" s="215">
        <f t="shared" si="5"/>
        <v>-39.700000000000045</v>
      </c>
      <c r="K19" s="230">
        <f t="shared" si="6"/>
        <v>-5.6018061238888167E-2</v>
      </c>
      <c r="L19" s="5"/>
    </row>
    <row r="20" spans="2:12" ht="24" thickBot="1">
      <c r="B20" s="28" t="s">
        <v>11</v>
      </c>
      <c r="C20" s="29">
        <v>618</v>
      </c>
      <c r="D20" s="30">
        <v>671</v>
      </c>
      <c r="E20" s="30">
        <f t="shared" si="0"/>
        <v>53</v>
      </c>
      <c r="F20" s="182">
        <f t="shared" si="1"/>
        <v>8.5760517799352745E-2</v>
      </c>
      <c r="G20" s="31">
        <f t="shared" si="2"/>
        <v>7.1034482758620694</v>
      </c>
      <c r="H20" s="31">
        <f t="shared" si="3"/>
        <v>7.2934782608695654</v>
      </c>
      <c r="I20" s="32">
        <f t="shared" si="4"/>
        <v>587.1</v>
      </c>
      <c r="J20" s="217">
        <f t="shared" si="5"/>
        <v>83.899999999999977</v>
      </c>
      <c r="K20" s="231">
        <f t="shared" si="6"/>
        <v>0.14290580820984497</v>
      </c>
      <c r="L20" s="5"/>
    </row>
    <row r="21" spans="2:12" ht="23.25">
      <c r="B21" s="35" t="s">
        <v>24</v>
      </c>
      <c r="C21" s="36">
        <f>SUM(C9:C20)</f>
        <v>9729</v>
      </c>
      <c r="D21" s="37">
        <f>SUM(D9:D20)</f>
        <v>9045</v>
      </c>
      <c r="E21" s="37">
        <f t="shared" si="0"/>
        <v>-684</v>
      </c>
      <c r="F21" s="202">
        <f t="shared" si="1"/>
        <v>-7.0305272895467161E-2</v>
      </c>
      <c r="G21" s="38">
        <f>SUM(G9:G20)</f>
        <v>111.82758620689657</v>
      </c>
      <c r="H21" s="39">
        <f>SUM(H9:H20)</f>
        <v>98.315217391304344</v>
      </c>
      <c r="I21" s="40">
        <f>SUM(I9:I20)</f>
        <v>9242.5500000000011</v>
      </c>
      <c r="J21" s="227">
        <f t="shared" si="5"/>
        <v>-197.55000000000109</v>
      </c>
      <c r="K21" s="232">
        <f t="shared" si="6"/>
        <v>-2.1373971468912914E-2</v>
      </c>
      <c r="L21" s="6"/>
    </row>
    <row r="22" spans="2:12" ht="24" thickBot="1">
      <c r="B22" s="43" t="s">
        <v>23</v>
      </c>
      <c r="C22" s="44">
        <f>C21/12</f>
        <v>810.75</v>
      </c>
      <c r="D22" s="45">
        <f t="shared" ref="D22:H22" si="7">D21/12</f>
        <v>753.75</v>
      </c>
      <c r="E22" s="325" t="s">
        <v>128</v>
      </c>
      <c r="F22" s="299"/>
      <c r="G22" s="46">
        <f t="shared" si="7"/>
        <v>9.3189655172413808</v>
      </c>
      <c r="H22" s="47">
        <f t="shared" si="7"/>
        <v>8.1929347826086953</v>
      </c>
      <c r="I22" s="48">
        <f>I21/12</f>
        <v>770.21250000000009</v>
      </c>
      <c r="J22" s="325" t="s">
        <v>128</v>
      </c>
      <c r="K22" s="299"/>
      <c r="L22" s="6"/>
    </row>
    <row r="23" spans="2:12">
      <c r="B23" s="55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4" s="11" customFormat="1" ht="23.25">
      <c r="B52" s="10" t="s">
        <v>21</v>
      </c>
    </row>
    <row r="53" spans="2:4" s="11" customFormat="1" ht="23.25">
      <c r="B53" s="11" t="s">
        <v>265</v>
      </c>
    </row>
    <row r="54" spans="2:4" s="11" customFormat="1" ht="23.25">
      <c r="B54" s="11" t="s">
        <v>243</v>
      </c>
    </row>
    <row r="55" spans="2:4" s="11" customFormat="1" ht="23.25">
      <c r="B55" s="11" t="s">
        <v>267</v>
      </c>
    </row>
    <row r="56" spans="2:4" s="11" customFormat="1" ht="23.25">
      <c r="B56" s="11" t="s">
        <v>268</v>
      </c>
    </row>
    <row r="57" spans="2:4" s="11" customFormat="1" ht="23.25">
      <c r="B57" s="11" t="s">
        <v>244</v>
      </c>
    </row>
    <row r="58" spans="2:4" s="11" customFormat="1" ht="23.25">
      <c r="B58" s="11" t="s">
        <v>269</v>
      </c>
    </row>
    <row r="59" spans="2:4" s="11" customFormat="1" ht="23.25"/>
    <row r="60" spans="2:4" s="11" customFormat="1" ht="23.25">
      <c r="B60" s="10" t="s">
        <v>225</v>
      </c>
      <c r="C60" s="293"/>
      <c r="D60" s="293"/>
    </row>
    <row r="61" spans="2:4" s="11" customFormat="1" ht="23.25">
      <c r="B61" s="11" t="s">
        <v>266</v>
      </c>
    </row>
    <row r="62" spans="2:4" s="11" customFormat="1" ht="23.25">
      <c r="B62" s="11" t="s">
        <v>270</v>
      </c>
    </row>
    <row r="63" spans="2:4" s="11" customFormat="1" ht="23.25">
      <c r="B63" s="11" t="s">
        <v>245</v>
      </c>
    </row>
    <row r="64" spans="2:4" s="11" customFormat="1" ht="23.25"/>
    <row r="65" spans="2:2" s="11" customFormat="1" ht="23.25">
      <c r="B65" s="10" t="s">
        <v>30</v>
      </c>
    </row>
    <row r="66" spans="2:2" s="11" customFormat="1" ht="23.25">
      <c r="B66" s="11" t="s">
        <v>246</v>
      </c>
    </row>
    <row r="67" spans="2:2" s="11" customFormat="1" ht="23.25">
      <c r="B67" s="11" t="s">
        <v>247</v>
      </c>
    </row>
    <row r="68" spans="2:2" s="11" customFormat="1" ht="23.25">
      <c r="B68" s="11" t="s">
        <v>248</v>
      </c>
    </row>
    <row r="69" spans="2:2" s="11" customFormat="1" ht="23.25">
      <c r="B69" s="11" t="s">
        <v>249</v>
      </c>
    </row>
    <row r="70" spans="2:2" s="11" customFormat="1" ht="23.25">
      <c r="B70" s="11" t="s">
        <v>250</v>
      </c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B1E0-E716-41A1-A551-2871586CD691}">
  <dimension ref="A1:AP37"/>
  <sheetViews>
    <sheetView topLeftCell="D1" zoomScale="40" zoomScaleNormal="40" workbookViewId="0">
      <selection activeCell="E34" sqref="E34:F34"/>
    </sheetView>
  </sheetViews>
  <sheetFormatPr defaultColWidth="7.875" defaultRowHeight="15"/>
  <cols>
    <col min="1" max="1" width="16.875" style="74" customWidth="1"/>
    <col min="2" max="2" width="52.875" style="74" customWidth="1"/>
    <col min="3" max="14" width="11.125" style="74" customWidth="1"/>
    <col min="15" max="15" width="15" style="74" customWidth="1"/>
    <col min="16" max="16" width="15.25" style="74" customWidth="1"/>
    <col min="17" max="17" width="11" style="74" customWidth="1"/>
    <col min="18" max="18" width="16.125" style="74" customWidth="1"/>
    <col min="19" max="19" width="22.5" style="74" customWidth="1"/>
    <col min="20" max="20" width="8.875" style="74" bestFit="1" customWidth="1"/>
    <col min="21" max="22" width="7.875" style="74"/>
    <col min="23" max="23" width="16.875" style="74" customWidth="1"/>
    <col min="24" max="24" width="52.875" style="74" customWidth="1"/>
    <col min="25" max="36" width="11.125" style="74" customWidth="1"/>
    <col min="37" max="37" width="14.625" style="74" customWidth="1"/>
    <col min="38" max="38" width="15.25" style="74" customWidth="1"/>
    <col min="39" max="39" width="11" style="74" customWidth="1"/>
    <col min="40" max="40" width="16.125" style="74" customWidth="1"/>
    <col min="41" max="41" width="22.5" style="74" customWidth="1"/>
    <col min="42" max="42" width="8.875" style="74" bestFit="1" customWidth="1"/>
    <col min="43" max="16384" width="7.875" style="74"/>
  </cols>
  <sheetData>
    <row r="1" spans="1:42" s="11" customFormat="1" ht="46.5" customHeight="1" thickBot="1">
      <c r="A1" s="344" t="s">
        <v>52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W1" s="344" t="s">
        <v>52</v>
      </c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</row>
    <row r="2" spans="1:42" ht="27" thickBot="1">
      <c r="A2" s="73" t="s">
        <v>53</v>
      </c>
      <c r="B2" s="345" t="s">
        <v>54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7" t="s">
        <v>18</v>
      </c>
      <c r="N2" s="348"/>
      <c r="O2" s="133">
        <v>87</v>
      </c>
      <c r="P2" s="349" t="s">
        <v>55</v>
      </c>
      <c r="Q2" s="349"/>
      <c r="R2" s="349"/>
      <c r="S2" s="349"/>
      <c r="T2" s="350"/>
      <c r="W2" s="73" t="s">
        <v>53</v>
      </c>
      <c r="X2" s="345" t="s">
        <v>54</v>
      </c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7" t="s">
        <v>18</v>
      </c>
      <c r="AJ2" s="348"/>
      <c r="AK2" s="133">
        <v>92</v>
      </c>
      <c r="AL2" s="349" t="s">
        <v>55</v>
      </c>
      <c r="AM2" s="349"/>
      <c r="AN2" s="349"/>
      <c r="AO2" s="349"/>
      <c r="AP2" s="350"/>
    </row>
    <row r="3" spans="1:42" ht="26.25">
      <c r="A3" s="351" t="s">
        <v>56</v>
      </c>
      <c r="B3" s="353" t="s">
        <v>57</v>
      </c>
      <c r="C3" s="355" t="s">
        <v>120</v>
      </c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7"/>
      <c r="P3" s="358" t="s">
        <v>58</v>
      </c>
      <c r="Q3" s="360" t="s">
        <v>114</v>
      </c>
      <c r="R3" s="362" t="s">
        <v>59</v>
      </c>
      <c r="S3" s="364" t="s">
        <v>60</v>
      </c>
      <c r="T3" s="366" t="s">
        <v>59</v>
      </c>
      <c r="W3" s="351" t="s">
        <v>56</v>
      </c>
      <c r="X3" s="353" t="s">
        <v>57</v>
      </c>
      <c r="Y3" s="355" t="s">
        <v>148</v>
      </c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7"/>
      <c r="AL3" s="358" t="s">
        <v>58</v>
      </c>
      <c r="AM3" s="360" t="s">
        <v>114</v>
      </c>
      <c r="AN3" s="362" t="s">
        <v>59</v>
      </c>
      <c r="AO3" s="364" t="s">
        <v>60</v>
      </c>
      <c r="AP3" s="366" t="s">
        <v>59</v>
      </c>
    </row>
    <row r="4" spans="1:42" ht="27" thickBot="1">
      <c r="A4" s="352"/>
      <c r="B4" s="354"/>
      <c r="C4" s="149" t="s">
        <v>61</v>
      </c>
      <c r="D4" s="149" t="s">
        <v>62</v>
      </c>
      <c r="E4" s="149" t="s">
        <v>63</v>
      </c>
      <c r="F4" s="149" t="s">
        <v>64</v>
      </c>
      <c r="G4" s="149" t="s">
        <v>65</v>
      </c>
      <c r="H4" s="149" t="s">
        <v>66</v>
      </c>
      <c r="I4" s="149" t="s">
        <v>67</v>
      </c>
      <c r="J4" s="149" t="s">
        <v>68</v>
      </c>
      <c r="K4" s="149" t="s">
        <v>69</v>
      </c>
      <c r="L4" s="149" t="s">
        <v>70</v>
      </c>
      <c r="M4" s="149" t="s">
        <v>71</v>
      </c>
      <c r="N4" s="149" t="s">
        <v>72</v>
      </c>
      <c r="O4" s="150" t="s">
        <v>14</v>
      </c>
      <c r="P4" s="359"/>
      <c r="Q4" s="361"/>
      <c r="R4" s="363"/>
      <c r="S4" s="365"/>
      <c r="T4" s="367"/>
      <c r="W4" s="352"/>
      <c r="X4" s="354"/>
      <c r="Y4" s="149" t="s">
        <v>61</v>
      </c>
      <c r="Z4" s="149" t="s">
        <v>62</v>
      </c>
      <c r="AA4" s="149" t="s">
        <v>63</v>
      </c>
      <c r="AB4" s="149" t="s">
        <v>64</v>
      </c>
      <c r="AC4" s="149" t="s">
        <v>65</v>
      </c>
      <c r="AD4" s="149" t="s">
        <v>66</v>
      </c>
      <c r="AE4" s="149" t="s">
        <v>67</v>
      </c>
      <c r="AF4" s="149" t="s">
        <v>68</v>
      </c>
      <c r="AG4" s="149" t="s">
        <v>69</v>
      </c>
      <c r="AH4" s="149" t="s">
        <v>70</v>
      </c>
      <c r="AI4" s="149" t="s">
        <v>71</v>
      </c>
      <c r="AJ4" s="149" t="s">
        <v>72</v>
      </c>
      <c r="AK4" s="150" t="s">
        <v>14</v>
      </c>
      <c r="AL4" s="359"/>
      <c r="AM4" s="361"/>
      <c r="AN4" s="363"/>
      <c r="AO4" s="365"/>
      <c r="AP4" s="367"/>
    </row>
    <row r="5" spans="1:42" ht="23.25">
      <c r="A5" s="77" t="s">
        <v>73</v>
      </c>
      <c r="B5" s="144" t="s">
        <v>74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56"/>
      <c r="P5" s="146"/>
      <c r="Q5" s="145"/>
      <c r="R5" s="147"/>
      <c r="S5" s="75"/>
      <c r="T5" s="148"/>
      <c r="W5" s="77" t="s">
        <v>73</v>
      </c>
      <c r="X5" s="144" t="s">
        <v>74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56"/>
      <c r="AL5" s="146"/>
      <c r="AM5" s="145"/>
      <c r="AN5" s="147"/>
      <c r="AO5" s="75"/>
      <c r="AP5" s="148"/>
    </row>
    <row r="6" spans="1:42" ht="23.25">
      <c r="A6" s="77" t="s">
        <v>75</v>
      </c>
      <c r="B6" s="78" t="s">
        <v>76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134"/>
      <c r="P6" s="80"/>
      <c r="Q6" s="79"/>
      <c r="R6" s="81"/>
      <c r="S6" s="82"/>
      <c r="T6" s="83"/>
      <c r="W6" s="77" t="s">
        <v>75</v>
      </c>
      <c r="X6" s="78" t="s">
        <v>76</v>
      </c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134"/>
      <c r="AL6" s="80"/>
      <c r="AM6" s="79"/>
      <c r="AN6" s="81"/>
      <c r="AO6" s="82"/>
      <c r="AP6" s="83"/>
    </row>
    <row r="7" spans="1:42" ht="23.25">
      <c r="A7" s="84"/>
      <c r="B7" s="85" t="s">
        <v>77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135">
        <f>SUM(C7:N7)</f>
        <v>0</v>
      </c>
      <c r="P7" s="87" t="s">
        <v>78</v>
      </c>
      <c r="Q7" s="88">
        <v>2.7080000000000002</v>
      </c>
      <c r="R7" s="89" t="s">
        <v>79</v>
      </c>
      <c r="S7" s="90">
        <f>O7*Q7</f>
        <v>0</v>
      </c>
      <c r="T7" s="91" t="s">
        <v>80</v>
      </c>
      <c r="W7" s="84"/>
      <c r="X7" s="85" t="s">
        <v>77</v>
      </c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135">
        <f>SUM(Y7:AJ7)</f>
        <v>0</v>
      </c>
      <c r="AL7" s="87" t="s">
        <v>78</v>
      </c>
      <c r="AM7" s="88">
        <v>2.7080000000000002</v>
      </c>
      <c r="AN7" s="89" t="s">
        <v>79</v>
      </c>
      <c r="AO7" s="90">
        <f>AK7*AM7</f>
        <v>0</v>
      </c>
      <c r="AP7" s="91" t="s">
        <v>80</v>
      </c>
    </row>
    <row r="8" spans="1:42" ht="23.25">
      <c r="A8" s="84"/>
      <c r="B8" s="85" t="s">
        <v>81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135">
        <f>SUM(C8:N8)</f>
        <v>0</v>
      </c>
      <c r="P8" s="87" t="s">
        <v>78</v>
      </c>
      <c r="Q8" s="88">
        <v>2.7080000000000002</v>
      </c>
      <c r="R8" s="89" t="s">
        <v>79</v>
      </c>
      <c r="S8" s="90">
        <f>O8*Q8</f>
        <v>0</v>
      </c>
      <c r="T8" s="91" t="s">
        <v>80</v>
      </c>
      <c r="W8" s="84"/>
      <c r="X8" s="85" t="s">
        <v>81</v>
      </c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135">
        <f>SUM(Y8:AJ8)</f>
        <v>0</v>
      </c>
      <c r="AL8" s="87" t="s">
        <v>78</v>
      </c>
      <c r="AM8" s="88">
        <v>2.7080000000000002</v>
      </c>
      <c r="AN8" s="89" t="s">
        <v>79</v>
      </c>
      <c r="AO8" s="90">
        <f>AK8*AM8</f>
        <v>0</v>
      </c>
      <c r="AP8" s="91" t="s">
        <v>80</v>
      </c>
    </row>
    <row r="9" spans="1:42" ht="23.25">
      <c r="A9" s="84"/>
      <c r="B9" s="93" t="s">
        <v>82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135">
        <f t="shared" ref="O9:O11" si="0">SUM(C9:N9)</f>
        <v>0</v>
      </c>
      <c r="P9" s="95"/>
      <c r="Q9" s="96"/>
      <c r="R9" s="97"/>
      <c r="S9" s="98"/>
      <c r="T9" s="76"/>
      <c r="W9" s="84"/>
      <c r="X9" s="93" t="s">
        <v>82</v>
      </c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135">
        <f t="shared" ref="AK9:AK20" si="1">SUM(Y9:AJ9)</f>
        <v>0</v>
      </c>
      <c r="AL9" s="95"/>
      <c r="AM9" s="96"/>
      <c r="AN9" s="97"/>
      <c r="AO9" s="98"/>
      <c r="AP9" s="76"/>
    </row>
    <row r="10" spans="1:42" ht="23.25">
      <c r="A10" s="84"/>
      <c r="B10" s="78" t="s">
        <v>83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135">
        <f t="shared" si="0"/>
        <v>0</v>
      </c>
      <c r="P10" s="80"/>
      <c r="Q10" s="99"/>
      <c r="R10" s="81"/>
      <c r="S10" s="100"/>
      <c r="T10" s="83"/>
      <c r="W10" s="84"/>
      <c r="X10" s="78" t="s">
        <v>83</v>
      </c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135">
        <f t="shared" si="1"/>
        <v>0</v>
      </c>
      <c r="AL10" s="80"/>
      <c r="AM10" s="99"/>
      <c r="AN10" s="81"/>
      <c r="AO10" s="100"/>
      <c r="AP10" s="83"/>
    </row>
    <row r="11" spans="1:42" ht="23.25">
      <c r="A11" s="84"/>
      <c r="B11" s="85" t="s">
        <v>84</v>
      </c>
      <c r="C11" s="155">
        <f>'ดีเซล2565-2566'!$C9</f>
        <v>96</v>
      </c>
      <c r="D11" s="155">
        <f>'ดีเซล2565-2566'!$C10</f>
        <v>89</v>
      </c>
      <c r="E11" s="155">
        <f>'ดีเซล2565-2566'!$C11</f>
        <v>121</v>
      </c>
      <c r="F11" s="155">
        <f>'ดีเซล2565-2566'!$C12</f>
        <v>101</v>
      </c>
      <c r="G11" s="155">
        <f>'ดีเซล2565-2566'!$C13</f>
        <v>145</v>
      </c>
      <c r="H11" s="155">
        <f>'ดีเซล2565-2566'!$C14</f>
        <v>123</v>
      </c>
      <c r="I11" s="155">
        <f>'ดีเซล2565-2566'!$C15</f>
        <v>306</v>
      </c>
      <c r="J11" s="155">
        <f>'ดีเซล2565-2566'!$C16</f>
        <v>177.49</v>
      </c>
      <c r="K11" s="155">
        <f>'ดีเซล2565-2566'!$C17</f>
        <v>324.45</v>
      </c>
      <c r="L11" s="155">
        <f>'ดีเซล2565-2566'!$C18</f>
        <v>273.60000000000002</v>
      </c>
      <c r="M11" s="155">
        <f>'ดีเซล2565-2566'!$C19</f>
        <v>211.8</v>
      </c>
      <c r="N11" s="155">
        <f>'ดีเซล2565-2566'!$C20</f>
        <v>197.45</v>
      </c>
      <c r="O11" s="135">
        <f t="shared" si="0"/>
        <v>2165.79</v>
      </c>
      <c r="P11" s="87" t="s">
        <v>78</v>
      </c>
      <c r="Q11" s="88">
        <v>2.7406000000000001</v>
      </c>
      <c r="R11" s="89" t="s">
        <v>79</v>
      </c>
      <c r="S11" s="90">
        <f t="shared" ref="S11:S20" si="2">O11*Q11</f>
        <v>5935.5640739999999</v>
      </c>
      <c r="T11" s="91" t="s">
        <v>80</v>
      </c>
      <c r="W11" s="84"/>
      <c r="X11" s="85" t="s">
        <v>84</v>
      </c>
      <c r="Y11" s="155">
        <f>'ดีเซล2565-2566'!$D9</f>
        <v>201.82</v>
      </c>
      <c r="Z11" s="155">
        <f>'ดีเซล2565-2566'!$D10</f>
        <v>137.22999999999999</v>
      </c>
      <c r="AA11" s="155">
        <f>'ดีเซล2565-2566'!$D11</f>
        <v>145.99</v>
      </c>
      <c r="AB11" s="155">
        <f>'ดีเซล2565-2566'!$D12</f>
        <v>100.61</v>
      </c>
      <c r="AC11" s="155">
        <f>'ดีเซล2565-2566'!$D13</f>
        <v>461.44</v>
      </c>
      <c r="AD11" s="155">
        <f>'ดีเซล2565-2566'!$D14</f>
        <v>237.96</v>
      </c>
      <c r="AE11" s="155">
        <f>'ดีเซล2565-2566'!$D15</f>
        <v>113.38</v>
      </c>
      <c r="AF11" s="155">
        <f>'ดีเซล2565-2566'!$D16</f>
        <v>86.74</v>
      </c>
      <c r="AG11" s="155">
        <f>'ดีเซล2565-2566'!$D17</f>
        <v>176.4</v>
      </c>
      <c r="AH11" s="155">
        <f>'ดีเซล2565-2566'!$D18</f>
        <v>80.17</v>
      </c>
      <c r="AI11" s="155">
        <f>'ดีเซล2565-2566'!$D19</f>
        <v>155.84</v>
      </c>
      <c r="AJ11" s="155">
        <f>'ดีเซล2565-2566'!$D20</f>
        <v>85.16</v>
      </c>
      <c r="AK11" s="135">
        <f t="shared" si="1"/>
        <v>1982.74</v>
      </c>
      <c r="AL11" s="87" t="s">
        <v>78</v>
      </c>
      <c r="AM11" s="88">
        <v>2.7406000000000001</v>
      </c>
      <c r="AN11" s="89" t="s">
        <v>79</v>
      </c>
      <c r="AO11" s="90">
        <f t="shared" ref="AO11:AO20" si="3">AK11*AM11</f>
        <v>5433.8972440000007</v>
      </c>
      <c r="AP11" s="91" t="s">
        <v>80</v>
      </c>
    </row>
    <row r="12" spans="1:42" ht="23.25">
      <c r="A12" s="84"/>
      <c r="B12" s="85" t="s">
        <v>85</v>
      </c>
      <c r="C12" s="157">
        <f>'แก๊สโซฮอล์2565-2566'!$C9</f>
        <v>71</v>
      </c>
      <c r="D12" s="157">
        <f>'แก๊สโซฮอล์2565-2566'!$C10</f>
        <v>45</v>
      </c>
      <c r="E12" s="157">
        <f>'แก๊สโซฮอล์2565-2566'!$C11</f>
        <v>45</v>
      </c>
      <c r="F12" s="157">
        <f>'แก๊สโซฮอล์2565-2566'!$C12</f>
        <v>57</v>
      </c>
      <c r="G12" s="157">
        <f>'แก๊สโซฮอล์2565-2566'!$C13</f>
        <v>26</v>
      </c>
      <c r="H12" s="157">
        <f>'แก๊สโซฮอล์2565-2566'!$C14</f>
        <v>118</v>
      </c>
      <c r="I12" s="157">
        <f>'แก๊สโซฮอล์2565-2566'!$C15</f>
        <v>105.48</v>
      </c>
      <c r="J12" s="157">
        <f>'แก๊สโซฮอล์2565-2566'!$C16</f>
        <v>31.15</v>
      </c>
      <c r="K12" s="157">
        <f>'แก๊สโซฮอล์2565-2566'!$C17</f>
        <v>44.92</v>
      </c>
      <c r="L12" s="157">
        <f>'แก๊สโซฮอล์2565-2566'!$C18</f>
        <v>46.72</v>
      </c>
      <c r="M12" s="157">
        <f>'แก๊สโซฮอล์2565-2566'!$C19</f>
        <v>47.54</v>
      </c>
      <c r="N12" s="157">
        <f>'แก๊สโซฮอล์2565-2566'!$C20</f>
        <v>49.51</v>
      </c>
      <c r="O12" s="135">
        <f t="shared" ref="O12:O20" si="4">SUM(C12:N12)</f>
        <v>687.31999999999994</v>
      </c>
      <c r="P12" s="87" t="s">
        <v>78</v>
      </c>
      <c r="Q12" s="88">
        <v>2.2326999999999999</v>
      </c>
      <c r="R12" s="89" t="s">
        <v>79</v>
      </c>
      <c r="S12" s="90">
        <f t="shared" si="2"/>
        <v>1534.5793639999997</v>
      </c>
      <c r="T12" s="91" t="s">
        <v>80</v>
      </c>
      <c r="W12" s="84"/>
      <c r="X12" s="85" t="s">
        <v>85</v>
      </c>
      <c r="Y12" s="157">
        <f>'แก๊สโซฮอล์2565-2566'!$D9</f>
        <v>33.28</v>
      </c>
      <c r="Z12" s="157">
        <f>'แก๊สโซฮอล์2565-2566'!$D10</f>
        <v>27.21</v>
      </c>
      <c r="AA12" s="157">
        <f>'แก๊สโซฮอล์2565-2566'!$D11</f>
        <v>22.95</v>
      </c>
      <c r="AB12" s="157">
        <f>'แก๊สโซฮอล์2565-2566'!$D12</f>
        <v>36.56</v>
      </c>
      <c r="AC12" s="157">
        <v>13</v>
      </c>
      <c r="AD12" s="157">
        <f>'แก๊สโซฮอล์2565-2566'!$D14</f>
        <v>29.34</v>
      </c>
      <c r="AE12" s="157">
        <f>'แก๊สโซฮอล์2565-2566'!$D15</f>
        <v>28.2</v>
      </c>
      <c r="AF12" s="157">
        <f>'แก๊สโซฮอล์2565-2566'!$D16</f>
        <v>51.15</v>
      </c>
      <c r="AG12" s="157">
        <f>'แก๊สโซฮอล์2565-2566'!$D17</f>
        <v>48.85</v>
      </c>
      <c r="AH12" s="157">
        <f>'แก๊สโซฮอล์2565-2566'!$D18</f>
        <v>48.52</v>
      </c>
      <c r="AI12" s="157">
        <f>'แก๊สโซฮอล์2565-2566'!$D19</f>
        <v>51.31</v>
      </c>
      <c r="AJ12" s="157">
        <f>'แก๊สโซฮอล์2565-2566'!$D20</f>
        <v>35.57</v>
      </c>
      <c r="AK12" s="135">
        <f t="shared" si="1"/>
        <v>425.94</v>
      </c>
      <c r="AL12" s="87" t="s">
        <v>78</v>
      </c>
      <c r="AM12" s="88">
        <v>2.2326999999999999</v>
      </c>
      <c r="AN12" s="89" t="s">
        <v>79</v>
      </c>
      <c r="AO12" s="90">
        <f t="shared" si="3"/>
        <v>950.99623799999995</v>
      </c>
      <c r="AP12" s="91" t="s">
        <v>80</v>
      </c>
    </row>
    <row r="13" spans="1:42" ht="27">
      <c r="A13" s="84"/>
      <c r="B13" s="101" t="s">
        <v>115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35">
        <f t="shared" si="4"/>
        <v>0</v>
      </c>
      <c r="P13" s="87" t="s">
        <v>86</v>
      </c>
      <c r="Q13" s="103">
        <v>25</v>
      </c>
      <c r="R13" s="89" t="s">
        <v>87</v>
      </c>
      <c r="S13" s="90">
        <f t="shared" si="2"/>
        <v>0</v>
      </c>
      <c r="T13" s="91" t="s">
        <v>80</v>
      </c>
      <c r="W13" s="84"/>
      <c r="X13" s="101" t="s">
        <v>115</v>
      </c>
      <c r="Y13" s="102">
        <v>0</v>
      </c>
      <c r="Z13" s="102">
        <v>0</v>
      </c>
      <c r="AA13" s="102">
        <v>0</v>
      </c>
      <c r="AB13" s="102">
        <v>0</v>
      </c>
      <c r="AC13" s="102">
        <v>0</v>
      </c>
      <c r="AD13" s="102">
        <v>0</v>
      </c>
      <c r="AE13" s="102">
        <v>0</v>
      </c>
      <c r="AF13" s="102">
        <v>0</v>
      </c>
      <c r="AG13" s="102">
        <v>0</v>
      </c>
      <c r="AH13" s="102">
        <v>0</v>
      </c>
      <c r="AI13" s="102">
        <v>0</v>
      </c>
      <c r="AJ13" s="102">
        <v>0</v>
      </c>
      <c r="AK13" s="135">
        <f t="shared" si="1"/>
        <v>0</v>
      </c>
      <c r="AL13" s="87" t="s">
        <v>86</v>
      </c>
      <c r="AM13" s="103">
        <v>25</v>
      </c>
      <c r="AN13" s="89" t="s">
        <v>87</v>
      </c>
      <c r="AO13" s="90">
        <f t="shared" si="3"/>
        <v>0</v>
      </c>
      <c r="AP13" s="91" t="s">
        <v>80</v>
      </c>
    </row>
    <row r="14" spans="1:42" ht="50.25">
      <c r="A14" s="84"/>
      <c r="B14" s="101" t="s">
        <v>116</v>
      </c>
      <c r="C14" s="104">
        <v>0</v>
      </c>
      <c r="D14" s="104">
        <v>0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35">
        <f t="shared" si="4"/>
        <v>0</v>
      </c>
      <c r="P14" s="87" t="s">
        <v>88</v>
      </c>
      <c r="Q14" s="88">
        <v>25</v>
      </c>
      <c r="R14" s="89" t="s">
        <v>89</v>
      </c>
      <c r="S14" s="90">
        <f t="shared" si="2"/>
        <v>0</v>
      </c>
      <c r="T14" s="91" t="s">
        <v>80</v>
      </c>
      <c r="W14" s="84"/>
      <c r="X14" s="101" t="s">
        <v>116</v>
      </c>
      <c r="Y14" s="104">
        <v>0</v>
      </c>
      <c r="Z14" s="104">
        <v>0</v>
      </c>
      <c r="AA14" s="104">
        <v>0</v>
      </c>
      <c r="AB14" s="104">
        <v>0</v>
      </c>
      <c r="AC14" s="104">
        <v>0</v>
      </c>
      <c r="AD14" s="104">
        <v>0</v>
      </c>
      <c r="AE14" s="104">
        <v>0</v>
      </c>
      <c r="AF14" s="104">
        <v>0</v>
      </c>
      <c r="AG14" s="104">
        <v>0</v>
      </c>
      <c r="AH14" s="104">
        <v>0</v>
      </c>
      <c r="AI14" s="104">
        <v>0</v>
      </c>
      <c r="AJ14" s="104">
        <v>0</v>
      </c>
      <c r="AK14" s="135">
        <f t="shared" si="1"/>
        <v>0</v>
      </c>
      <c r="AL14" s="87" t="s">
        <v>88</v>
      </c>
      <c r="AM14" s="88">
        <v>25</v>
      </c>
      <c r="AN14" s="89" t="s">
        <v>89</v>
      </c>
      <c r="AO14" s="90">
        <f t="shared" si="3"/>
        <v>0</v>
      </c>
      <c r="AP14" s="91" t="s">
        <v>80</v>
      </c>
    </row>
    <row r="15" spans="1:42" ht="27">
      <c r="A15" s="84"/>
      <c r="B15" s="101" t="s">
        <v>141</v>
      </c>
      <c r="C15" s="104">
        <v>0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35">
        <f t="shared" si="4"/>
        <v>0</v>
      </c>
      <c r="P15" s="87" t="s">
        <v>86</v>
      </c>
      <c r="Q15" s="88">
        <v>1</v>
      </c>
      <c r="R15" s="89" t="s">
        <v>90</v>
      </c>
      <c r="S15" s="90">
        <f t="shared" si="2"/>
        <v>0</v>
      </c>
      <c r="T15" s="91" t="s">
        <v>80</v>
      </c>
      <c r="W15" s="84"/>
      <c r="X15" s="101" t="s">
        <v>141</v>
      </c>
      <c r="Y15" s="104">
        <v>0</v>
      </c>
      <c r="Z15" s="104">
        <v>0</v>
      </c>
      <c r="AA15" s="104">
        <v>0</v>
      </c>
      <c r="AB15" s="104">
        <v>0</v>
      </c>
      <c r="AC15" s="104">
        <v>0</v>
      </c>
      <c r="AD15" s="104">
        <v>0</v>
      </c>
      <c r="AE15" s="104">
        <v>0</v>
      </c>
      <c r="AF15" s="104">
        <v>0</v>
      </c>
      <c r="AG15" s="104">
        <v>0</v>
      </c>
      <c r="AH15" s="104">
        <v>0</v>
      </c>
      <c r="AI15" s="104">
        <v>0</v>
      </c>
      <c r="AJ15" s="104">
        <v>0</v>
      </c>
      <c r="AK15" s="135">
        <f t="shared" si="1"/>
        <v>0</v>
      </c>
      <c r="AL15" s="87" t="s">
        <v>86</v>
      </c>
      <c r="AM15" s="88">
        <v>1</v>
      </c>
      <c r="AN15" s="89" t="s">
        <v>90</v>
      </c>
      <c r="AO15" s="90">
        <f t="shared" si="3"/>
        <v>0</v>
      </c>
      <c r="AP15" s="91" t="s">
        <v>80</v>
      </c>
    </row>
    <row r="16" spans="1:42" ht="69.75">
      <c r="A16" s="105"/>
      <c r="B16" s="106" t="s">
        <v>142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35">
        <f t="shared" si="4"/>
        <v>0</v>
      </c>
      <c r="P16" s="108" t="s">
        <v>91</v>
      </c>
      <c r="Q16" s="88">
        <v>1300</v>
      </c>
      <c r="R16" s="89" t="s">
        <v>92</v>
      </c>
      <c r="S16" s="90">
        <f t="shared" si="2"/>
        <v>0</v>
      </c>
      <c r="T16" s="91" t="s">
        <v>80</v>
      </c>
      <c r="W16" s="105"/>
      <c r="X16" s="106" t="s">
        <v>142</v>
      </c>
      <c r="Y16" s="107">
        <v>0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  <c r="AG16" s="107">
        <v>0</v>
      </c>
      <c r="AH16" s="107">
        <v>0</v>
      </c>
      <c r="AI16" s="107">
        <v>0</v>
      </c>
      <c r="AJ16" s="107">
        <v>0</v>
      </c>
      <c r="AK16" s="135">
        <f t="shared" si="1"/>
        <v>0</v>
      </c>
      <c r="AL16" s="108" t="s">
        <v>91</v>
      </c>
      <c r="AM16" s="88">
        <v>1300</v>
      </c>
      <c r="AN16" s="89" t="s">
        <v>92</v>
      </c>
      <c r="AO16" s="90">
        <f t="shared" si="3"/>
        <v>0</v>
      </c>
      <c r="AP16" s="91" t="s">
        <v>80</v>
      </c>
    </row>
    <row r="17" spans="1:42" ht="46.5">
      <c r="A17" s="109" t="s">
        <v>93</v>
      </c>
      <c r="B17" s="110" t="s">
        <v>94</v>
      </c>
      <c r="C17" s="111">
        <f>'ไฟฟ้า2565-2566'!$C9</f>
        <v>10948</v>
      </c>
      <c r="D17" s="111">
        <f>'ไฟฟ้า2565-2566'!$C10</f>
        <v>10840</v>
      </c>
      <c r="E17" s="111">
        <f>'ไฟฟ้า2565-2566'!$C11</f>
        <v>17244</v>
      </c>
      <c r="F17" s="111">
        <f>'ไฟฟ้า2565-2566'!$C12</f>
        <v>15654</v>
      </c>
      <c r="G17" s="111">
        <f>'ไฟฟ้า2565-2566'!$C13</f>
        <v>17417</v>
      </c>
      <c r="H17" s="111">
        <f>'ไฟฟ้า2565-2566'!$C14</f>
        <v>18796</v>
      </c>
      <c r="I17" s="111">
        <f>'ไฟฟ้า2565-2566'!$C15</f>
        <v>16832</v>
      </c>
      <c r="J17" s="111">
        <f>'ไฟฟ้า2565-2566'!$C16</f>
        <v>20053</v>
      </c>
      <c r="K17" s="111">
        <f>'ไฟฟ้า2565-2566'!$C17</f>
        <v>18861</v>
      </c>
      <c r="L17" s="111">
        <f>'ไฟฟ้า2565-2566'!$C18</f>
        <v>16438</v>
      </c>
      <c r="M17" s="111">
        <f>'ไฟฟ้า2565-2566'!$C19</f>
        <v>16614</v>
      </c>
      <c r="N17" s="111">
        <f>'ไฟฟ้า2565-2566'!$C20</f>
        <v>14386</v>
      </c>
      <c r="O17" s="135">
        <f t="shared" si="4"/>
        <v>194083</v>
      </c>
      <c r="P17" s="87" t="s">
        <v>95</v>
      </c>
      <c r="Q17" s="88">
        <v>0.49990000000000001</v>
      </c>
      <c r="R17" s="89" t="s">
        <v>96</v>
      </c>
      <c r="S17" s="112">
        <f t="shared" si="2"/>
        <v>97022.091700000004</v>
      </c>
      <c r="T17" s="91" t="s">
        <v>80</v>
      </c>
      <c r="W17" s="109" t="s">
        <v>93</v>
      </c>
      <c r="X17" s="110" t="s">
        <v>94</v>
      </c>
      <c r="Y17" s="111">
        <f>'ไฟฟ้า2565-2566'!$D9</f>
        <v>13302</v>
      </c>
      <c r="Z17" s="111">
        <f>'ไฟฟ้า2565-2566'!$D10</f>
        <v>13897</v>
      </c>
      <c r="AA17" s="111">
        <f>'ไฟฟ้า2565-2566'!$D11</f>
        <v>18268</v>
      </c>
      <c r="AB17" s="111">
        <f>'ไฟฟ้า2565-2566'!$D12</f>
        <v>18975</v>
      </c>
      <c r="AC17" s="111">
        <f>'ไฟฟ้า2565-2566'!$D13</f>
        <v>20844</v>
      </c>
      <c r="AD17" s="111">
        <f>'ไฟฟ้า2565-2566'!$D14</f>
        <v>20181</v>
      </c>
      <c r="AE17" s="111">
        <f>'ไฟฟ้า2565-2566'!$D15</f>
        <v>19421</v>
      </c>
      <c r="AF17" s="111">
        <f>'ไฟฟ้า2565-2566'!$D16</f>
        <v>19022</v>
      </c>
      <c r="AG17" s="111">
        <f>'ไฟฟ้า2565-2566'!$D17</f>
        <v>19149</v>
      </c>
      <c r="AH17" s="111">
        <f>'ไฟฟ้า2565-2566'!$D18</f>
        <v>20361</v>
      </c>
      <c r="AI17" s="111">
        <f>'ไฟฟ้า2565-2566'!$D19</f>
        <v>18833</v>
      </c>
      <c r="AJ17" s="111">
        <f>'ไฟฟ้า2565-2566'!$D20</f>
        <v>12205</v>
      </c>
      <c r="AK17" s="135">
        <f t="shared" si="1"/>
        <v>214458</v>
      </c>
      <c r="AL17" s="87" t="s">
        <v>95</v>
      </c>
      <c r="AM17" s="88">
        <v>0.49990000000000001</v>
      </c>
      <c r="AN17" s="89" t="s">
        <v>96</v>
      </c>
      <c r="AO17" s="112">
        <f t="shared" si="3"/>
        <v>107207.5542</v>
      </c>
      <c r="AP17" s="91" t="s">
        <v>80</v>
      </c>
    </row>
    <row r="18" spans="1:42" ht="23.25">
      <c r="A18" s="113" t="s">
        <v>97</v>
      </c>
      <c r="B18" s="114" t="s">
        <v>98</v>
      </c>
      <c r="C18" s="154">
        <f>'กระดาษ2565-2566'!$C9</f>
        <v>0</v>
      </c>
      <c r="D18" s="154">
        <f>'กระดาษ2565-2566'!$C10</f>
        <v>50</v>
      </c>
      <c r="E18" s="154">
        <f>'กระดาษ2565-2566'!$C11</f>
        <v>375</v>
      </c>
      <c r="F18" s="154">
        <f>'กระดาษ2565-2566'!$C12</f>
        <v>0</v>
      </c>
      <c r="G18" s="154">
        <f>'กระดาษ2565-2566'!$C13</f>
        <v>125</v>
      </c>
      <c r="H18" s="154">
        <f>'กระดาษ2565-2566'!$C14</f>
        <v>75</v>
      </c>
      <c r="I18" s="154">
        <f>'กระดาษ2565-2566'!$C15</f>
        <v>0</v>
      </c>
      <c r="J18" s="154">
        <f>'กระดาษ2565-2566'!$C16</f>
        <v>0</v>
      </c>
      <c r="K18" s="154">
        <f>'กระดาษ2565-2566'!$C17</f>
        <v>0</v>
      </c>
      <c r="L18" s="154">
        <f>'กระดาษ2565-2566'!$C18</f>
        <v>0</v>
      </c>
      <c r="M18" s="154">
        <f>'กระดาษ2565-2566'!$C19</f>
        <v>0</v>
      </c>
      <c r="N18" s="154">
        <f>'กระดาษ2565-2566'!$C20</f>
        <v>0</v>
      </c>
      <c r="O18" s="135">
        <f t="shared" si="4"/>
        <v>625</v>
      </c>
      <c r="P18" s="87" t="s">
        <v>86</v>
      </c>
      <c r="Q18" s="88">
        <v>2.1019999999999999</v>
      </c>
      <c r="R18" s="89" t="s">
        <v>87</v>
      </c>
      <c r="S18" s="115">
        <f t="shared" si="2"/>
        <v>1313.75</v>
      </c>
      <c r="T18" s="91" t="s">
        <v>80</v>
      </c>
      <c r="W18" s="113" t="s">
        <v>97</v>
      </c>
      <c r="X18" s="114" t="s">
        <v>98</v>
      </c>
      <c r="Y18" s="154">
        <f>'กระดาษ2565-2566'!$D9</f>
        <v>0</v>
      </c>
      <c r="Z18" s="154">
        <f>'กระดาษ2565-2566'!$D10</f>
        <v>0</v>
      </c>
      <c r="AA18" s="154">
        <f>'กระดาษ2565-2566'!$D11</f>
        <v>0</v>
      </c>
      <c r="AB18" s="154">
        <f>'กระดาษ2565-2566'!$D12</f>
        <v>0</v>
      </c>
      <c r="AC18" s="154">
        <f>'กระดาษ2565-2566'!$D13</f>
        <v>0</v>
      </c>
      <c r="AD18" s="154">
        <f>'กระดาษ2565-2566'!$D14</f>
        <v>0</v>
      </c>
      <c r="AE18" s="154">
        <f>'กระดาษ2565-2566'!$D15</f>
        <v>300</v>
      </c>
      <c r="AF18" s="154">
        <f>'กระดาษ2565-2566'!$D16</f>
        <v>375</v>
      </c>
      <c r="AG18" s="154">
        <f>'กระดาษ2565-2566'!$D17</f>
        <v>625</v>
      </c>
      <c r="AH18" s="154">
        <f>'กระดาษ2565-2566'!$D18</f>
        <v>0</v>
      </c>
      <c r="AI18" s="154">
        <f>'กระดาษ2565-2566'!$D19</f>
        <v>250</v>
      </c>
      <c r="AJ18" s="154">
        <f>'กระดาษ2565-2566'!$D20</f>
        <v>125</v>
      </c>
      <c r="AK18" s="135">
        <f t="shared" si="1"/>
        <v>1675</v>
      </c>
      <c r="AL18" s="87" t="s">
        <v>86</v>
      </c>
      <c r="AM18" s="88">
        <v>2.1019999999999999</v>
      </c>
      <c r="AN18" s="89" t="s">
        <v>87</v>
      </c>
      <c r="AO18" s="115">
        <f t="shared" si="3"/>
        <v>3520.85</v>
      </c>
      <c r="AP18" s="91" t="s">
        <v>80</v>
      </c>
    </row>
    <row r="19" spans="1:42" ht="27">
      <c r="A19" s="116" t="s">
        <v>99</v>
      </c>
      <c r="B19" s="117" t="s">
        <v>100</v>
      </c>
      <c r="C19" s="151">
        <f>'ประปา2565-2566'!$C9</f>
        <v>503</v>
      </c>
      <c r="D19" s="151">
        <f>'ประปา2565-2566'!$C10</f>
        <v>310</v>
      </c>
      <c r="E19" s="151">
        <f>'ประปา2565-2566'!$C11</f>
        <v>357</v>
      </c>
      <c r="F19" s="151">
        <f>'ประปา2565-2566'!$C12</f>
        <v>263</v>
      </c>
      <c r="G19" s="151">
        <f>'ประปา2565-2566'!$C13</f>
        <v>141</v>
      </c>
      <c r="H19" s="151">
        <f>'ประปา2565-2566'!$C14</f>
        <v>611</v>
      </c>
      <c r="I19" s="151">
        <f>'ประปา2565-2566'!$C15</f>
        <v>299</v>
      </c>
      <c r="J19" s="151">
        <f>'ประปา2565-2566'!$C16</f>
        <v>417</v>
      </c>
      <c r="K19" s="151">
        <f>'ประปา2565-2566'!$C17</f>
        <v>416</v>
      </c>
      <c r="L19" s="151">
        <f>'ประปา2565-2566'!$C18</f>
        <v>345</v>
      </c>
      <c r="M19" s="151">
        <f>'ประปา2565-2566'!$C19</f>
        <v>392</v>
      </c>
      <c r="N19" s="151">
        <f>'ประปา2565-2566'!$C20</f>
        <v>322</v>
      </c>
      <c r="O19" s="135">
        <f t="shared" si="4"/>
        <v>4376</v>
      </c>
      <c r="P19" s="87" t="s">
        <v>117</v>
      </c>
      <c r="Q19" s="88">
        <v>0.54100000000000004</v>
      </c>
      <c r="R19" s="89" t="s">
        <v>118</v>
      </c>
      <c r="S19" s="115">
        <f t="shared" si="2"/>
        <v>2367.4160000000002</v>
      </c>
      <c r="T19" s="91" t="s">
        <v>80</v>
      </c>
      <c r="W19" s="116" t="s">
        <v>99</v>
      </c>
      <c r="X19" s="117" t="s">
        <v>100</v>
      </c>
      <c r="Y19" s="151">
        <f>'ประปา2565-2566'!$D9</f>
        <v>393</v>
      </c>
      <c r="Z19" s="151">
        <f>'ประปา2565-2566'!$D10</f>
        <v>390</v>
      </c>
      <c r="AA19" s="151">
        <f>'ประปา2565-2566'!$D11</f>
        <v>424</v>
      </c>
      <c r="AB19" s="151">
        <f>'ประปา2565-2566'!$D12</f>
        <v>309</v>
      </c>
      <c r="AC19" s="151">
        <f>'ประปา2565-2566'!$D13</f>
        <v>369</v>
      </c>
      <c r="AD19" s="151">
        <f>'ประปา2565-2566'!$D14</f>
        <v>419</v>
      </c>
      <c r="AE19" s="151">
        <f>'ประปา2565-2566'!$D15</f>
        <v>346</v>
      </c>
      <c r="AF19" s="151">
        <f>'ประปา2565-2566'!$D16</f>
        <v>356</v>
      </c>
      <c r="AG19" s="151">
        <f>'ประปา2565-2566'!$D17</f>
        <v>388</v>
      </c>
      <c r="AH19" s="151">
        <f>'ประปา2565-2566'!$D18</f>
        <v>364</v>
      </c>
      <c r="AI19" s="151">
        <f>'ประปา2565-2566'!$D19</f>
        <v>411</v>
      </c>
      <c r="AJ19" s="151">
        <f>'ประปา2565-2566'!$D20</f>
        <v>337</v>
      </c>
      <c r="AK19" s="135">
        <f t="shared" si="1"/>
        <v>4506</v>
      </c>
      <c r="AL19" s="87" t="s">
        <v>117</v>
      </c>
      <c r="AM19" s="88">
        <v>0.54100000000000004</v>
      </c>
      <c r="AN19" s="89" t="s">
        <v>118</v>
      </c>
      <c r="AO19" s="115">
        <f t="shared" si="3"/>
        <v>2437.7460000000001</v>
      </c>
      <c r="AP19" s="91" t="s">
        <v>80</v>
      </c>
    </row>
    <row r="20" spans="1:42" ht="27.75" thickBot="1">
      <c r="A20" s="118"/>
      <c r="B20" s="119" t="s">
        <v>119</v>
      </c>
      <c r="C20" s="153">
        <f>'ขยะทั่วไป2565-2566 '!$C9</f>
        <v>999</v>
      </c>
      <c r="D20" s="153">
        <f>'ขยะทั่วไป2565-2566 '!$C10</f>
        <v>953</v>
      </c>
      <c r="E20" s="153">
        <f>'ขยะทั่วไป2565-2566 '!$C11</f>
        <v>906</v>
      </c>
      <c r="F20" s="153">
        <f>'ขยะทั่วไป2565-2566 '!$C12</f>
        <v>631</v>
      </c>
      <c r="G20" s="153">
        <f>'ขยะทั่วไป2565-2566 '!$C13</f>
        <v>677</v>
      </c>
      <c r="H20" s="153">
        <f>'ขยะทั่วไป2565-2566 '!$C14</f>
        <v>874</v>
      </c>
      <c r="I20" s="153">
        <f>'ขยะทั่วไป2565-2566 '!$C15</f>
        <v>743</v>
      </c>
      <c r="J20" s="153">
        <f>'ขยะทั่วไป2565-2566 '!$C16</f>
        <v>821</v>
      </c>
      <c r="K20" s="153">
        <f>'ขยะทั่วไป2565-2566 '!$C17</f>
        <v>882</v>
      </c>
      <c r="L20" s="153">
        <f>'ขยะทั่วไป2565-2566 '!$C18</f>
        <v>794</v>
      </c>
      <c r="M20" s="153">
        <f>'ขยะทั่วไป2565-2566 '!$C19</f>
        <v>926</v>
      </c>
      <c r="N20" s="153">
        <f>'ขยะทั่วไป2565-2566 '!$C20</f>
        <v>963</v>
      </c>
      <c r="O20" s="136">
        <f t="shared" si="4"/>
        <v>10169</v>
      </c>
      <c r="P20" s="120" t="s">
        <v>86</v>
      </c>
      <c r="Q20" s="121">
        <v>2.3199999999999998</v>
      </c>
      <c r="R20" s="122" t="s">
        <v>87</v>
      </c>
      <c r="S20" s="123">
        <f t="shared" si="2"/>
        <v>23592.079999999998</v>
      </c>
      <c r="T20" s="124" t="s">
        <v>80</v>
      </c>
      <c r="W20" s="118"/>
      <c r="X20" s="119" t="s">
        <v>119</v>
      </c>
      <c r="Y20" s="153">
        <f>'ขยะทั่วไป2565-2566 '!$D9</f>
        <v>878</v>
      </c>
      <c r="Z20" s="153">
        <f>'ขยะทั่วไป2565-2566 '!$D10</f>
        <v>781</v>
      </c>
      <c r="AA20" s="153">
        <f>'ขยะทั่วไป2565-2566 '!$D11</f>
        <v>845</v>
      </c>
      <c r="AB20" s="153">
        <f>'ขยะทั่วไป2565-2566 '!$D12</f>
        <v>738</v>
      </c>
      <c r="AC20" s="153">
        <f>'ขยะทั่วไป2565-2566 '!$D13</f>
        <v>849</v>
      </c>
      <c r="AD20" s="153">
        <f>'ขยะทั่วไป2565-2566 '!$D14</f>
        <v>792</v>
      </c>
      <c r="AE20" s="153">
        <f>'ขยะทั่วไป2565-2566 '!$D15</f>
        <v>866</v>
      </c>
      <c r="AF20" s="153">
        <f>'ขยะทั่วไป2565-2566 '!$D16</f>
        <v>803</v>
      </c>
      <c r="AG20" s="153">
        <f>'ขยะทั่วไป2565-2566 '!$D17</f>
        <v>905</v>
      </c>
      <c r="AH20" s="153">
        <f>'ขยะทั่วไป2565-2566 '!$D18</f>
        <v>774</v>
      </c>
      <c r="AI20" s="153">
        <f>'ขยะทั่วไป2565-2566 '!$D19</f>
        <v>897</v>
      </c>
      <c r="AJ20" s="153">
        <f>'ขยะทั่วไป2565-2566 '!$D20</f>
        <v>922</v>
      </c>
      <c r="AK20" s="136">
        <f t="shared" si="1"/>
        <v>10050</v>
      </c>
      <c r="AL20" s="120" t="s">
        <v>86</v>
      </c>
      <c r="AM20" s="121">
        <v>2.3199999999999998</v>
      </c>
      <c r="AN20" s="122" t="s">
        <v>87</v>
      </c>
      <c r="AO20" s="123">
        <f t="shared" si="3"/>
        <v>23316</v>
      </c>
      <c r="AP20" s="124" t="s">
        <v>80</v>
      </c>
    </row>
    <row r="22" spans="1:42" s="1" customFormat="1" ht="21">
      <c r="A22" s="4" t="s">
        <v>101</v>
      </c>
      <c r="W22" s="4" t="s">
        <v>101</v>
      </c>
    </row>
    <row r="23" spans="1:42" s="1" customFormat="1" ht="24.95" customHeight="1">
      <c r="A23" s="1" t="s">
        <v>102</v>
      </c>
      <c r="W23" s="1" t="s">
        <v>102</v>
      </c>
    </row>
    <row r="24" spans="1:42" s="1" customFormat="1" ht="24.95" customHeight="1">
      <c r="A24" s="1" t="s">
        <v>139</v>
      </c>
      <c r="W24" s="1" t="s">
        <v>139</v>
      </c>
    </row>
    <row r="25" spans="1:42" s="1" customFormat="1" ht="24.95" customHeight="1">
      <c r="A25" s="1" t="s">
        <v>103</v>
      </c>
      <c r="W25" s="1" t="s">
        <v>103</v>
      </c>
    </row>
    <row r="26" spans="1:42" s="1" customFormat="1" ht="24.95" customHeight="1">
      <c r="A26" s="1" t="s">
        <v>104</v>
      </c>
      <c r="W26" s="1" t="s">
        <v>104</v>
      </c>
    </row>
    <row r="27" spans="1:42" s="1" customFormat="1" ht="24.95" customHeight="1">
      <c r="A27" s="1" t="s">
        <v>105</v>
      </c>
      <c r="W27" s="1" t="s">
        <v>105</v>
      </c>
    </row>
    <row r="28" spans="1:42" s="1" customFormat="1" ht="24.95" customHeight="1">
      <c r="A28" s="1" t="s">
        <v>140</v>
      </c>
      <c r="W28" s="1" t="s">
        <v>150</v>
      </c>
    </row>
    <row r="29" spans="1:42" s="1" customFormat="1" ht="24.95" customHeight="1"/>
    <row r="31" spans="1:42" ht="15.75" thickBot="1"/>
    <row r="32" spans="1:42" s="11" customFormat="1" ht="31.5" thickBot="1">
      <c r="A32" s="368" t="s">
        <v>147</v>
      </c>
      <c r="B32" s="369"/>
      <c r="C32" s="369"/>
      <c r="D32" s="369"/>
      <c r="E32" s="369"/>
      <c r="F32" s="370"/>
      <c r="W32" s="368" t="s">
        <v>149</v>
      </c>
      <c r="X32" s="369"/>
      <c r="Y32" s="369"/>
      <c r="Z32" s="369"/>
      <c r="AA32" s="369"/>
      <c r="AB32" s="370"/>
    </row>
    <row r="33" spans="1:28" s="11" customFormat="1" ht="28.5">
      <c r="A33" s="137" t="s">
        <v>106</v>
      </c>
      <c r="B33" s="138" t="s">
        <v>107</v>
      </c>
      <c r="C33" s="371" t="s">
        <v>108</v>
      </c>
      <c r="D33" s="335"/>
      <c r="E33" s="334" t="s">
        <v>59</v>
      </c>
      <c r="F33" s="335"/>
      <c r="W33" s="137" t="s">
        <v>106</v>
      </c>
      <c r="X33" s="138" t="s">
        <v>107</v>
      </c>
      <c r="Y33" s="371" t="s">
        <v>108</v>
      </c>
      <c r="Z33" s="335"/>
      <c r="AA33" s="334" t="s">
        <v>59</v>
      </c>
      <c r="AB33" s="335"/>
    </row>
    <row r="34" spans="1:28" s="11" customFormat="1" ht="28.5">
      <c r="A34" s="125" t="s">
        <v>109</v>
      </c>
      <c r="B34" s="126">
        <f>SUM(S5:S16)/1000</f>
        <v>7.4701434379999991</v>
      </c>
      <c r="C34" s="336">
        <f>B34/B37</f>
        <v>5.6692719318319831E-2</v>
      </c>
      <c r="D34" s="337"/>
      <c r="E34" s="338" t="s">
        <v>110</v>
      </c>
      <c r="F34" s="339"/>
      <c r="W34" s="125" t="s">
        <v>109</v>
      </c>
      <c r="X34" s="126">
        <f>SUM(AO5:AO16)/1000</f>
        <v>6.3848934820000007</v>
      </c>
      <c r="Y34" s="336">
        <f>X34/X37</f>
        <v>4.4691157018771861E-2</v>
      </c>
      <c r="Z34" s="337"/>
      <c r="AA34" s="338" t="s">
        <v>110</v>
      </c>
      <c r="AB34" s="339"/>
    </row>
    <row r="35" spans="1:28" s="11" customFormat="1" ht="28.5">
      <c r="A35" s="127" t="s">
        <v>111</v>
      </c>
      <c r="B35" s="128">
        <f>SUM(S17)/1000</f>
        <v>97.022091700000004</v>
      </c>
      <c r="C35" s="340">
        <f>B35/B37</f>
        <v>0.73632404224583903</v>
      </c>
      <c r="D35" s="341"/>
      <c r="E35" s="342" t="s">
        <v>110</v>
      </c>
      <c r="F35" s="343"/>
      <c r="W35" s="127" t="s">
        <v>111</v>
      </c>
      <c r="X35" s="128">
        <f>SUM(AO17)/1000</f>
        <v>107.2075542</v>
      </c>
      <c r="Y35" s="340">
        <f>X35/X37</f>
        <v>0.75040087228673591</v>
      </c>
      <c r="Z35" s="341"/>
      <c r="AA35" s="342" t="s">
        <v>110</v>
      </c>
      <c r="AB35" s="343"/>
    </row>
    <row r="36" spans="1:28" s="11" customFormat="1" ht="29.25" thickBot="1">
      <c r="A36" s="129" t="s">
        <v>112</v>
      </c>
      <c r="B36" s="130">
        <f>SUM(S18:S20)/1000</f>
        <v>27.273246</v>
      </c>
      <c r="C36" s="326">
        <f>B36/B37</f>
        <v>0.20698323843584129</v>
      </c>
      <c r="D36" s="327"/>
      <c r="E36" s="328" t="s">
        <v>110</v>
      </c>
      <c r="F36" s="329"/>
      <c r="W36" s="129" t="s">
        <v>112</v>
      </c>
      <c r="X36" s="130">
        <f>SUM(AO18:AO20)/1000</f>
        <v>29.274595999999999</v>
      </c>
      <c r="Y36" s="326">
        <f>X36/X37</f>
        <v>0.20490797069449224</v>
      </c>
      <c r="Z36" s="327"/>
      <c r="AA36" s="328" t="s">
        <v>110</v>
      </c>
      <c r="AB36" s="329"/>
    </row>
    <row r="37" spans="1:28" s="11" customFormat="1" ht="31.5" thickBot="1">
      <c r="A37" s="131" t="s">
        <v>113</v>
      </c>
      <c r="B37" s="132">
        <f>SUM(B34:B36)</f>
        <v>131.76548113799998</v>
      </c>
      <c r="C37" s="330">
        <f>SUM(C34:D36)</f>
        <v>1.0000000000000002</v>
      </c>
      <c r="D37" s="331"/>
      <c r="E37" s="332" t="s">
        <v>110</v>
      </c>
      <c r="F37" s="333"/>
      <c r="W37" s="131" t="s">
        <v>113</v>
      </c>
      <c r="X37" s="132">
        <f>SUM(X34:X36)</f>
        <v>142.867043682</v>
      </c>
      <c r="Y37" s="330">
        <f>SUM(Y34:Z36)</f>
        <v>1</v>
      </c>
      <c r="Z37" s="331"/>
      <c r="AA37" s="332" t="s">
        <v>110</v>
      </c>
      <c r="AB37" s="333"/>
    </row>
  </sheetData>
  <mergeCells count="46">
    <mergeCell ref="C37:D37"/>
    <mergeCell ref="E37:F37"/>
    <mergeCell ref="E33:F33"/>
    <mergeCell ref="C35:D35"/>
    <mergeCell ref="E35:F35"/>
    <mergeCell ref="C36:D36"/>
    <mergeCell ref="E36:F36"/>
    <mergeCell ref="C34:D34"/>
    <mergeCell ref="E34:F34"/>
    <mergeCell ref="W32:AB32"/>
    <mergeCell ref="Y33:Z33"/>
    <mergeCell ref="A32:F32"/>
    <mergeCell ref="C33:D33"/>
    <mergeCell ref="A1:T1"/>
    <mergeCell ref="B2:L2"/>
    <mergeCell ref="M2:N2"/>
    <mergeCell ref="P2:T2"/>
    <mergeCell ref="A3:A4"/>
    <mergeCell ref="B3:B4"/>
    <mergeCell ref="C3:O3"/>
    <mergeCell ref="P3:P4"/>
    <mergeCell ref="Q3:Q4"/>
    <mergeCell ref="R3:R4"/>
    <mergeCell ref="S3:S4"/>
    <mergeCell ref="T3:T4"/>
    <mergeCell ref="W1:AP1"/>
    <mergeCell ref="X2:AH2"/>
    <mergeCell ref="AI2:AJ2"/>
    <mergeCell ref="AL2:AP2"/>
    <mergeCell ref="W3:W4"/>
    <mergeCell ref="X3:X4"/>
    <mergeCell ref="Y3:AK3"/>
    <mergeCell ref="AL3:AL4"/>
    <mergeCell ref="AM3:AM4"/>
    <mergeCell ref="AN3:AN4"/>
    <mergeCell ref="AO3:AO4"/>
    <mergeCell ref="AP3:AP4"/>
    <mergeCell ref="Y36:Z36"/>
    <mergeCell ref="AA36:AB36"/>
    <mergeCell ref="Y37:Z37"/>
    <mergeCell ref="AA37:AB37"/>
    <mergeCell ref="AA33:AB33"/>
    <mergeCell ref="Y34:Z34"/>
    <mergeCell ref="AA34:AB34"/>
    <mergeCell ref="Y35:Z35"/>
    <mergeCell ref="AA35:AB3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4BE3-851C-4739-B039-4A418C6077CA}">
  <dimension ref="A1:I82"/>
  <sheetViews>
    <sheetView tabSelected="1" zoomScale="70" zoomScaleNormal="70" workbookViewId="0">
      <selection activeCell="B61" sqref="B61"/>
    </sheetView>
  </sheetViews>
  <sheetFormatPr defaultColWidth="7.875" defaultRowHeight="15"/>
  <cols>
    <col min="1" max="1" width="19.75" style="74" customWidth="1"/>
    <col min="2" max="2" width="59" style="74" customWidth="1"/>
    <col min="3" max="3" width="15.375" style="74" customWidth="1"/>
    <col min="4" max="4" width="21.25" style="74" customWidth="1"/>
    <col min="5" max="7" width="18.125" style="74" customWidth="1"/>
    <col min="8" max="8" width="33.875" style="74" customWidth="1"/>
    <col min="9" max="9" width="21.375" style="74" customWidth="1"/>
    <col min="10" max="16384" width="7.875" style="74"/>
  </cols>
  <sheetData>
    <row r="1" spans="1:9" s="11" customFormat="1" ht="46.5" customHeight="1" thickBot="1">
      <c r="A1" s="372" t="s">
        <v>146</v>
      </c>
      <c r="B1" s="372"/>
      <c r="C1" s="372"/>
      <c r="D1" s="372"/>
      <c r="E1" s="372"/>
      <c r="F1" s="372"/>
      <c r="G1" s="372"/>
      <c r="H1" s="372"/>
      <c r="I1" s="372"/>
    </row>
    <row r="2" spans="1:9" ht="27" thickBot="1">
      <c r="A2" s="233" t="s">
        <v>53</v>
      </c>
      <c r="B2" s="373" t="s">
        <v>54</v>
      </c>
      <c r="C2" s="374"/>
      <c r="D2" s="374"/>
      <c r="E2" s="374"/>
      <c r="F2" s="374"/>
      <c r="G2" s="374"/>
      <c r="H2" s="374"/>
      <c r="I2" s="374"/>
    </row>
    <row r="3" spans="1:9" ht="43.5" customHeight="1">
      <c r="A3" s="351" t="s">
        <v>56</v>
      </c>
      <c r="B3" s="353" t="s">
        <v>57</v>
      </c>
      <c r="C3" s="386" t="s">
        <v>59</v>
      </c>
      <c r="D3" s="355" t="s">
        <v>151</v>
      </c>
      <c r="E3" s="356"/>
      <c r="F3" s="356"/>
      <c r="G3" s="378"/>
      <c r="H3" s="382" t="s">
        <v>195</v>
      </c>
      <c r="I3" s="384" t="s">
        <v>189</v>
      </c>
    </row>
    <row r="4" spans="1:9" ht="27" thickBot="1">
      <c r="A4" s="352"/>
      <c r="B4" s="354"/>
      <c r="C4" s="387"/>
      <c r="D4" s="149" t="s">
        <v>188</v>
      </c>
      <c r="E4" s="149" t="s">
        <v>153</v>
      </c>
      <c r="F4" s="149" t="s">
        <v>152</v>
      </c>
      <c r="G4" s="149" t="s">
        <v>153</v>
      </c>
      <c r="H4" s="383"/>
      <c r="I4" s="385"/>
    </row>
    <row r="5" spans="1:9" ht="26.25">
      <c r="A5" s="77" t="s">
        <v>73</v>
      </c>
      <c r="B5" s="144" t="s">
        <v>74</v>
      </c>
      <c r="C5" s="257"/>
      <c r="D5" s="238"/>
      <c r="E5" s="238"/>
      <c r="F5" s="238"/>
      <c r="G5" s="238"/>
      <c r="H5" s="238"/>
      <c r="I5" s="238"/>
    </row>
    <row r="6" spans="1:9" ht="26.25">
      <c r="A6" s="77" t="s">
        <v>75</v>
      </c>
      <c r="B6" s="78" t="s">
        <v>76</v>
      </c>
      <c r="C6" s="258"/>
      <c r="D6" s="239"/>
      <c r="E6" s="239"/>
      <c r="F6" s="239"/>
      <c r="G6" s="239"/>
      <c r="H6" s="239"/>
      <c r="I6" s="239"/>
    </row>
    <row r="7" spans="1:9" ht="26.25">
      <c r="A7" s="84"/>
      <c r="B7" s="85" t="s">
        <v>77</v>
      </c>
      <c r="C7" s="259" t="s">
        <v>80</v>
      </c>
      <c r="D7" s="240"/>
      <c r="E7" s="240"/>
      <c r="F7" s="240"/>
      <c r="G7" s="240"/>
      <c r="H7" s="240"/>
      <c r="I7" s="240"/>
    </row>
    <row r="8" spans="1:9" ht="26.25">
      <c r="A8" s="84"/>
      <c r="B8" s="85" t="s">
        <v>81</v>
      </c>
      <c r="C8" s="259" t="s">
        <v>80</v>
      </c>
      <c r="D8" s="241"/>
      <c r="E8" s="241"/>
      <c r="F8" s="241"/>
      <c r="G8" s="241"/>
      <c r="H8" s="241"/>
      <c r="I8" s="241"/>
    </row>
    <row r="9" spans="1:9" ht="26.25">
      <c r="A9" s="84"/>
      <c r="B9" s="93" t="s">
        <v>82</v>
      </c>
      <c r="C9" s="260"/>
      <c r="D9" s="242"/>
      <c r="E9" s="242"/>
      <c r="F9" s="242"/>
      <c r="G9" s="242"/>
      <c r="H9" s="242"/>
      <c r="I9" s="242"/>
    </row>
    <row r="10" spans="1:9" ht="26.25">
      <c r="A10" s="84"/>
      <c r="B10" s="78" t="s">
        <v>83</v>
      </c>
      <c r="C10" s="261"/>
      <c r="D10" s="239"/>
      <c r="E10" s="239"/>
      <c r="F10" s="239"/>
      <c r="G10" s="239"/>
      <c r="H10" s="239"/>
      <c r="I10" s="239"/>
    </row>
    <row r="11" spans="1:9" ht="26.25">
      <c r="A11" s="84"/>
      <c r="B11" s="85" t="s">
        <v>84</v>
      </c>
      <c r="C11" s="259" t="s">
        <v>80</v>
      </c>
      <c r="D11" s="243">
        <f>'คำนวณก๊าซเรือนกระจก2565-2566'!S11</f>
        <v>5935.5640739999999</v>
      </c>
      <c r="E11" s="244">
        <f>D11/D21</f>
        <v>4.5046426596231169E-2</v>
      </c>
      <c r="F11" s="243">
        <f>'คำนวณก๊าซเรือนกระจก2565-2566'!AO11</f>
        <v>5433.8972440000007</v>
      </c>
      <c r="G11" s="244">
        <f>F11/F21</f>
        <v>3.8034644687511117E-2</v>
      </c>
      <c r="H11" s="243">
        <f>F11-D11</f>
        <v>-501.66682999999921</v>
      </c>
      <c r="I11" s="244">
        <f>H11/D11</f>
        <v>-8.4518812996643128E-2</v>
      </c>
    </row>
    <row r="12" spans="1:9" ht="26.25">
      <c r="A12" s="84"/>
      <c r="B12" s="85" t="s">
        <v>85</v>
      </c>
      <c r="C12" s="259" t="s">
        <v>80</v>
      </c>
      <c r="D12" s="243">
        <f>'คำนวณก๊าซเรือนกระจก2565-2566'!S12</f>
        <v>1534.5793639999997</v>
      </c>
      <c r="E12" s="244">
        <f>D12/D21</f>
        <v>1.1646292722088657E-2</v>
      </c>
      <c r="F12" s="243">
        <f>'คำนวณก๊าซเรือนกระจก2565-2566'!AO12</f>
        <v>950.99623799999995</v>
      </c>
      <c r="G12" s="244">
        <f>F12/F21</f>
        <v>6.65651233126074E-3</v>
      </c>
      <c r="H12" s="243">
        <f>F12-D12</f>
        <v>-583.58312599999977</v>
      </c>
      <c r="I12" s="244">
        <f>H12/D12</f>
        <v>-0.3802886573939358</v>
      </c>
    </row>
    <row r="13" spans="1:9" ht="27">
      <c r="A13" s="84"/>
      <c r="B13" s="101" t="s">
        <v>115</v>
      </c>
      <c r="C13" s="259" t="s">
        <v>80</v>
      </c>
      <c r="D13" s="245"/>
      <c r="E13" s="246"/>
      <c r="F13" s="245"/>
      <c r="G13" s="246"/>
      <c r="H13" s="245"/>
      <c r="I13" s="246"/>
    </row>
    <row r="14" spans="1:9" ht="27">
      <c r="A14" s="84"/>
      <c r="B14" s="101" t="s">
        <v>116</v>
      </c>
      <c r="C14" s="259" t="s">
        <v>80</v>
      </c>
      <c r="D14" s="247"/>
      <c r="E14" s="248"/>
      <c r="F14" s="247"/>
      <c r="G14" s="248"/>
      <c r="H14" s="247"/>
      <c r="I14" s="248"/>
    </row>
    <row r="15" spans="1:9" ht="27">
      <c r="A15" s="84"/>
      <c r="B15" s="101" t="s">
        <v>141</v>
      </c>
      <c r="C15" s="259" t="s">
        <v>80</v>
      </c>
      <c r="D15" s="247"/>
      <c r="E15" s="248"/>
      <c r="F15" s="247"/>
      <c r="G15" s="248"/>
      <c r="H15" s="247"/>
      <c r="I15" s="248"/>
    </row>
    <row r="16" spans="1:9" ht="27">
      <c r="A16" s="105"/>
      <c r="B16" s="106" t="s">
        <v>142</v>
      </c>
      <c r="C16" s="262" t="s">
        <v>80</v>
      </c>
      <c r="D16" s="249"/>
      <c r="E16" s="250"/>
      <c r="F16" s="249"/>
      <c r="G16" s="250"/>
      <c r="H16" s="249"/>
      <c r="I16" s="250"/>
    </row>
    <row r="17" spans="1:9" ht="46.5">
      <c r="A17" s="109" t="s">
        <v>93</v>
      </c>
      <c r="B17" s="110" t="s">
        <v>94</v>
      </c>
      <c r="C17" s="263" t="s">
        <v>80</v>
      </c>
      <c r="D17" s="251">
        <f>'คำนวณก๊าซเรือนกระจก2565-2566'!S17</f>
        <v>97022.091700000004</v>
      </c>
      <c r="E17" s="252">
        <f>D17/D21</f>
        <v>0.73632404224583892</v>
      </c>
      <c r="F17" s="251">
        <f>'คำนวณก๊าซเรือนกระจก2565-2566'!AO17</f>
        <v>107207.5542</v>
      </c>
      <c r="G17" s="252">
        <f>F17/F21</f>
        <v>0.7504008722867358</v>
      </c>
      <c r="H17" s="251">
        <f>F17-D17</f>
        <v>10185.462499999994</v>
      </c>
      <c r="I17" s="291">
        <f>H17/D17</f>
        <v>0.10498085870478088</v>
      </c>
    </row>
    <row r="18" spans="1:9" ht="26.25">
      <c r="A18" s="113" t="s">
        <v>97</v>
      </c>
      <c r="B18" s="114" t="s">
        <v>98</v>
      </c>
      <c r="C18" s="261" t="s">
        <v>80</v>
      </c>
      <c r="D18" s="253">
        <f>'คำนวณก๊าซเรือนกระจก2565-2566'!S18</f>
        <v>1313.75</v>
      </c>
      <c r="E18" s="254">
        <f>D18/D21</f>
        <v>9.9703654451357374E-3</v>
      </c>
      <c r="F18" s="253">
        <f>'คำนวณก๊าซเรือนกระจก2565-2566'!AO18</f>
        <v>3520.85</v>
      </c>
      <c r="G18" s="254">
        <f>F18/F21</f>
        <v>2.464424201173273E-2</v>
      </c>
      <c r="H18" s="253">
        <f>F18-D18</f>
        <v>2207.1</v>
      </c>
      <c r="I18" s="254">
        <f>H18/D18</f>
        <v>1.68</v>
      </c>
    </row>
    <row r="19" spans="1:9" ht="26.25">
      <c r="A19" s="116" t="s">
        <v>99</v>
      </c>
      <c r="B19" s="117" t="s">
        <v>100</v>
      </c>
      <c r="C19" s="259" t="s">
        <v>80</v>
      </c>
      <c r="D19" s="247">
        <f>'คำนวณก๊าซเรือนกระจก2565-2566'!S19</f>
        <v>2367.4160000000002</v>
      </c>
      <c r="E19" s="248">
        <f>D19/D21</f>
        <v>1.7966890717915487E-2</v>
      </c>
      <c r="F19" s="247">
        <f>'คำนวณก๊าซเรือนกระจก2565-2566'!AO19</f>
        <v>2437.7460000000001</v>
      </c>
      <c r="G19" s="248">
        <f>F19/F21</f>
        <v>1.7063039432845314E-2</v>
      </c>
      <c r="H19" s="247">
        <f>F19-E19</f>
        <v>2437.728033109282</v>
      </c>
      <c r="I19" s="248">
        <f>H19/D19</f>
        <v>1.0296999061885541</v>
      </c>
    </row>
    <row r="20" spans="1:9" ht="27.75" thickBot="1">
      <c r="A20" s="118"/>
      <c r="B20" s="119" t="s">
        <v>119</v>
      </c>
      <c r="C20" s="264" t="s">
        <v>80</v>
      </c>
      <c r="D20" s="255">
        <f>'คำนวณก๊าซเรือนกระจก2565-2566'!S20</f>
        <v>23592.079999999998</v>
      </c>
      <c r="E20" s="256">
        <f>D20/D21</f>
        <v>0.17904598227279003</v>
      </c>
      <c r="F20" s="255">
        <f>'คำนวณก๊าซเรือนกระจก2565-2566'!AO20</f>
        <v>23316</v>
      </c>
      <c r="G20" s="256">
        <f>F20/F21</f>
        <v>0.16320068924991418</v>
      </c>
      <c r="H20" s="255">
        <f>F20-D20</f>
        <v>-276.07999999999811</v>
      </c>
      <c r="I20" s="256">
        <f>H20/D20</f>
        <v>-1.1702232274559857E-2</v>
      </c>
    </row>
    <row r="21" spans="1:9" ht="29.25" thickBot="1">
      <c r="A21" s="379" t="s">
        <v>14</v>
      </c>
      <c r="B21" s="380"/>
      <c r="C21" s="381"/>
      <c r="D21" s="234">
        <f>SUM(D5:D20)</f>
        <v>131765.481138</v>
      </c>
      <c r="E21" s="235">
        <f>SUM(E5:E20)</f>
        <v>1</v>
      </c>
      <c r="F21" s="236">
        <f>SUM(F5:F20)</f>
        <v>142867.04368200002</v>
      </c>
      <c r="G21" s="235">
        <f>SUM(G5:G20)</f>
        <v>0.99999999999999989</v>
      </c>
      <c r="H21" s="265">
        <f>F21-D21</f>
        <v>11101.562544000015</v>
      </c>
      <c r="I21" s="237">
        <f>H21/D21</f>
        <v>8.4252434310721935E-2</v>
      </c>
    </row>
    <row r="23" spans="1:9" s="1" customFormat="1" ht="24.95" customHeight="1"/>
    <row r="24" spans="1:9" ht="31.5" thickBot="1">
      <c r="B24" s="375" t="s">
        <v>190</v>
      </c>
      <c r="C24" s="375"/>
      <c r="D24" s="375"/>
      <c r="E24" s="375"/>
      <c r="F24" s="375"/>
      <c r="G24" s="375"/>
      <c r="H24" s="375"/>
      <c r="I24" s="375"/>
    </row>
    <row r="25" spans="1:9" ht="50.1" customHeight="1" thickBot="1">
      <c r="B25" s="266" t="s">
        <v>56</v>
      </c>
      <c r="C25" s="267" t="s">
        <v>59</v>
      </c>
      <c r="D25" s="268" t="s">
        <v>188</v>
      </c>
      <c r="E25" s="268" t="s">
        <v>153</v>
      </c>
      <c r="F25" s="268" t="s">
        <v>152</v>
      </c>
      <c r="G25" s="268" t="s">
        <v>153</v>
      </c>
      <c r="H25" s="268" t="s">
        <v>194</v>
      </c>
      <c r="I25" s="269" t="s">
        <v>189</v>
      </c>
    </row>
    <row r="26" spans="1:9" ht="50.1" customHeight="1">
      <c r="B26" s="286" t="s">
        <v>191</v>
      </c>
      <c r="C26" s="270" t="s">
        <v>110</v>
      </c>
      <c r="D26" s="271">
        <f>SUM(D11:D12)/1000</f>
        <v>7.4701434379999991</v>
      </c>
      <c r="E26" s="272">
        <f>D26/D29</f>
        <v>5.6692719318319831E-2</v>
      </c>
      <c r="F26" s="271">
        <f>SUM(F11:F12)/1000</f>
        <v>6.3848934820000007</v>
      </c>
      <c r="G26" s="272">
        <f>F26/F29</f>
        <v>4.4691157018771861E-2</v>
      </c>
      <c r="H26" s="271">
        <f>F26-D26</f>
        <v>-1.0852499559999984</v>
      </c>
      <c r="I26" s="273">
        <f>H26/D26</f>
        <v>-0.14527832899157225</v>
      </c>
    </row>
    <row r="27" spans="1:9" ht="50.1" customHeight="1">
      <c r="B27" s="287" t="s">
        <v>192</v>
      </c>
      <c r="C27" s="274" t="s">
        <v>110</v>
      </c>
      <c r="D27" s="275">
        <f>SUM(D17)/1000</f>
        <v>97.022091700000004</v>
      </c>
      <c r="E27" s="276">
        <f>D27/D29</f>
        <v>0.73632404224583903</v>
      </c>
      <c r="F27" s="275">
        <f>SUM(F17)/1000</f>
        <v>107.2075542</v>
      </c>
      <c r="G27" s="276">
        <f>F27/F29</f>
        <v>0.75040087228673591</v>
      </c>
      <c r="H27" s="275">
        <f t="shared" ref="H27:H29" si="0">F27-D27</f>
        <v>10.1854625</v>
      </c>
      <c r="I27" s="277">
        <f t="shared" ref="I27:I29" si="1">H27/D27</f>
        <v>0.10498085870478094</v>
      </c>
    </row>
    <row r="28" spans="1:9" ht="50.1" customHeight="1" thickBot="1">
      <c r="B28" s="288" t="s">
        <v>193</v>
      </c>
      <c r="C28" s="278" t="s">
        <v>110</v>
      </c>
      <c r="D28" s="279">
        <f>SUM(D18:D20)/1000</f>
        <v>27.273246</v>
      </c>
      <c r="E28" s="280">
        <f>D28/D29</f>
        <v>0.20698323843584129</v>
      </c>
      <c r="F28" s="279">
        <f>SUM(F18:F20)/1000</f>
        <v>29.274595999999999</v>
      </c>
      <c r="G28" s="280">
        <f>F28/F29</f>
        <v>0.20490797069449224</v>
      </c>
      <c r="H28" s="279">
        <f t="shared" si="0"/>
        <v>2.0013499999999986</v>
      </c>
      <c r="I28" s="281">
        <f t="shared" si="1"/>
        <v>7.3381437618389778E-2</v>
      </c>
    </row>
    <row r="29" spans="1:9" ht="50.1" customHeight="1" thickBot="1">
      <c r="B29" s="376" t="s">
        <v>14</v>
      </c>
      <c r="C29" s="377"/>
      <c r="D29" s="282">
        <f>SUM(D26:D28)</f>
        <v>131.76548113799998</v>
      </c>
      <c r="E29" s="283">
        <f>SUM(E26:E28)</f>
        <v>1.0000000000000002</v>
      </c>
      <c r="F29" s="282">
        <f>SUM(F26:F28)</f>
        <v>142.867043682</v>
      </c>
      <c r="G29" s="283">
        <f>SUM(G26:G28)</f>
        <v>1</v>
      </c>
      <c r="H29" s="284">
        <f t="shared" si="0"/>
        <v>11.101562544000018</v>
      </c>
      <c r="I29" s="285">
        <f t="shared" si="1"/>
        <v>8.4252434310721963E-2</v>
      </c>
    </row>
    <row r="61" spans="2:2" ht="26.25">
      <c r="B61" s="289" t="s">
        <v>21</v>
      </c>
    </row>
    <row r="62" spans="2:2" ht="26.25">
      <c r="B62" s="290" t="s">
        <v>199</v>
      </c>
    </row>
    <row r="63" spans="2:2" s="290" customFormat="1" ht="26.25">
      <c r="B63" s="290" t="s">
        <v>196</v>
      </c>
    </row>
    <row r="64" spans="2:2" s="290" customFormat="1" ht="26.25">
      <c r="B64" s="290" t="s">
        <v>197</v>
      </c>
    </row>
    <row r="65" spans="2:2" s="290" customFormat="1" ht="26.25">
      <c r="B65" s="290" t="s">
        <v>198</v>
      </c>
    </row>
    <row r="66" spans="2:2" s="290" customFormat="1" ht="26.25">
      <c r="B66" s="290" t="s">
        <v>201</v>
      </c>
    </row>
    <row r="67" spans="2:2" s="290" customFormat="1" ht="26.25">
      <c r="B67" s="292" t="s">
        <v>202</v>
      </c>
    </row>
    <row r="68" spans="2:2" s="290" customFormat="1" ht="26.25"/>
    <row r="69" spans="2:2" s="290" customFormat="1" ht="26.25">
      <c r="B69" s="289" t="s">
        <v>200</v>
      </c>
    </row>
    <row r="70" spans="2:2" s="290" customFormat="1" ht="26.25">
      <c r="B70" s="290" t="s">
        <v>203</v>
      </c>
    </row>
    <row r="71" spans="2:2" s="290" customFormat="1" ht="26.25">
      <c r="B71" s="290" t="s">
        <v>204</v>
      </c>
    </row>
    <row r="72" spans="2:2" s="290" customFormat="1" ht="26.25">
      <c r="B72" s="290" t="s">
        <v>205</v>
      </c>
    </row>
    <row r="73" spans="2:2" s="290" customFormat="1" ht="26.25">
      <c r="B73" s="290" t="s">
        <v>206</v>
      </c>
    </row>
    <row r="74" spans="2:2" s="290" customFormat="1" ht="26.25"/>
    <row r="75" spans="2:2" s="290" customFormat="1" ht="26.25">
      <c r="B75" s="289" t="s">
        <v>207</v>
      </c>
    </row>
    <row r="76" spans="2:2" s="290" customFormat="1" ht="26.25">
      <c r="B76" s="290" t="s">
        <v>208</v>
      </c>
    </row>
    <row r="77" spans="2:2" s="290" customFormat="1" ht="26.25">
      <c r="B77" s="290" t="s">
        <v>209</v>
      </c>
    </row>
    <row r="78" spans="2:2" s="290" customFormat="1" ht="26.25">
      <c r="B78" s="290" t="s">
        <v>251</v>
      </c>
    </row>
    <row r="79" spans="2:2" s="290" customFormat="1" ht="26.25"/>
    <row r="80" spans="2:2" s="290" customFormat="1" ht="26.25"/>
    <row r="81" s="290" customFormat="1" ht="26.25"/>
    <row r="82" s="290" customFormat="1" ht="26.25"/>
  </sheetData>
  <mergeCells count="11">
    <mergeCell ref="A1:I1"/>
    <mergeCell ref="B2:I2"/>
    <mergeCell ref="B24:I24"/>
    <mergeCell ref="B29:C29"/>
    <mergeCell ref="D3:G3"/>
    <mergeCell ref="A3:A4"/>
    <mergeCell ref="A21:C21"/>
    <mergeCell ref="H3:H4"/>
    <mergeCell ref="I3:I4"/>
    <mergeCell ref="C3:C4"/>
    <mergeCell ref="B3:B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ไฟฟ้า2565-2566</vt:lpstr>
      <vt:lpstr>ประปา2565-2566</vt:lpstr>
      <vt:lpstr>กระดาษ2565-2566</vt:lpstr>
      <vt:lpstr>ดีเซล2565-2566</vt:lpstr>
      <vt:lpstr>แก๊สโซฮอล์2565-2566</vt:lpstr>
      <vt:lpstr>ขยะทั่วไป2565-2566 </vt:lpstr>
      <vt:lpstr>เศษอาหาร2565-2566</vt:lpstr>
      <vt:lpstr>คำนวณก๊าซเรือนกระจก2565-2566</vt:lpstr>
      <vt:lpstr>เปรียบเทียบคำนวณก๊าซเรือนกระจก</vt:lpstr>
      <vt:lpstr>'เศษอาหาร2565-2566'!Print_Area</vt:lpstr>
      <vt:lpstr>'แก๊สโซฮอล์2565-2566'!Print_Area</vt:lpstr>
      <vt:lpstr>'ไฟฟ้า2565-2566'!Print_Area</vt:lpstr>
      <vt:lpstr>'กระดาษ2565-2566'!Print_Area</vt:lpstr>
      <vt:lpstr>'ขยะทั่วไป2565-2566 '!Print_Area</vt:lpstr>
      <vt:lpstr>'ดีเซล2565-2566'!Print_Area</vt:lpstr>
      <vt:lpstr>'ประปา2565-2566'!Print_Area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PIYAPHAN SIRIMAT</dc:creator>
  <cp:lastModifiedBy>Meena</cp:lastModifiedBy>
  <cp:revision/>
  <cp:lastPrinted>2025-09-02T08:05:32Z</cp:lastPrinted>
  <dcterms:created xsi:type="dcterms:W3CDTF">2021-07-20T06:22:14Z</dcterms:created>
  <dcterms:modified xsi:type="dcterms:W3CDTF">2025-10-02T11:11:57Z</dcterms:modified>
</cp:coreProperties>
</file>